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Výtah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'01 - Výtah'!$C$103:$K$431</definedName>
    <definedName name="_xlnm.Print_Area" localSheetId="1">'01 - Výtah'!$C$4:$J$36,'01 - Výtah'!$C$42:$J$85,'01 - Výtah'!$C$91:$K$431</definedName>
    <definedName name="_xlnm.Print_Titles" localSheetId="1">'01 - Výtah'!$103:$103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430"/>
  <c r="BH430"/>
  <c r="BG430"/>
  <c r="BF430"/>
  <c r="T430"/>
  <c r="R430"/>
  <c r="P430"/>
  <c r="BK430"/>
  <c r="J430"/>
  <c r="BE430"/>
  <c r="BI426"/>
  <c r="BH426"/>
  <c r="BG426"/>
  <c r="BF426"/>
  <c r="T426"/>
  <c r="T425"/>
  <c r="R426"/>
  <c r="R425"/>
  <c r="P426"/>
  <c r="P425"/>
  <c r="BK426"/>
  <c r="BK425"/>
  <c r="J425"/>
  <c r="J426"/>
  <c r="BE426"/>
  <c r="J84"/>
  <c r="BI418"/>
  <c r="BH418"/>
  <c r="BG418"/>
  <c r="BF418"/>
  <c r="T418"/>
  <c r="T417"/>
  <c r="R418"/>
  <c r="R417"/>
  <c r="P418"/>
  <c r="P417"/>
  <c r="BK418"/>
  <c r="BK417"/>
  <c r="J417"/>
  <c r="J418"/>
  <c r="BE418"/>
  <c r="J83"/>
  <c r="BI410"/>
  <c r="BH410"/>
  <c r="BG410"/>
  <c r="BF410"/>
  <c r="T410"/>
  <c r="T409"/>
  <c r="R410"/>
  <c r="R409"/>
  <c r="P410"/>
  <c r="P409"/>
  <c r="BK410"/>
  <c r="BK409"/>
  <c r="J409"/>
  <c r="J410"/>
  <c r="BE410"/>
  <c r="J82"/>
  <c r="BI408"/>
  <c r="BH408"/>
  <c r="BG408"/>
  <c r="BF408"/>
  <c r="T408"/>
  <c r="R408"/>
  <c r="P408"/>
  <c r="BK408"/>
  <c r="J408"/>
  <c r="BE408"/>
  <c r="BI406"/>
  <c r="BH406"/>
  <c r="BG406"/>
  <c r="BF406"/>
  <c r="T406"/>
  <c r="T405"/>
  <c r="T404"/>
  <c r="R406"/>
  <c r="R405"/>
  <c r="R404"/>
  <c r="P406"/>
  <c r="P405"/>
  <c r="P404"/>
  <c r="BK406"/>
  <c r="BK405"/>
  <c r="J405"/>
  <c r="BK404"/>
  <c r="J404"/>
  <c r="J406"/>
  <c r="BE406"/>
  <c r="J81"/>
  <c r="J80"/>
  <c r="BI401"/>
  <c r="BH401"/>
  <c r="BG401"/>
  <c r="BF401"/>
  <c r="T401"/>
  <c r="T400"/>
  <c r="R401"/>
  <c r="R400"/>
  <c r="P401"/>
  <c r="P400"/>
  <c r="BK401"/>
  <c r="BK400"/>
  <c r="J400"/>
  <c r="J401"/>
  <c r="BE401"/>
  <c r="J79"/>
  <c r="BI397"/>
  <c r="BH397"/>
  <c r="BG397"/>
  <c r="BF397"/>
  <c r="T397"/>
  <c r="T396"/>
  <c r="R397"/>
  <c r="R396"/>
  <c r="P397"/>
  <c r="P396"/>
  <c r="BK397"/>
  <c r="BK396"/>
  <c r="J396"/>
  <c r="J397"/>
  <c r="BE397"/>
  <c r="J78"/>
  <c r="BI395"/>
  <c r="BH395"/>
  <c r="BG395"/>
  <c r="BF395"/>
  <c r="T395"/>
  <c r="R395"/>
  <c r="P395"/>
  <c r="BK395"/>
  <c r="J395"/>
  <c r="BE395"/>
  <c r="BI392"/>
  <c r="BH392"/>
  <c r="BG392"/>
  <c r="BF392"/>
  <c r="T392"/>
  <c r="R392"/>
  <c r="P392"/>
  <c r="BK392"/>
  <c r="J392"/>
  <c r="BE392"/>
  <c r="BI391"/>
  <c r="BH391"/>
  <c r="BG391"/>
  <c r="BF391"/>
  <c r="T391"/>
  <c r="R391"/>
  <c r="P391"/>
  <c r="BK391"/>
  <c r="J391"/>
  <c r="BE391"/>
  <c r="BI385"/>
  <c r="BH385"/>
  <c r="BG385"/>
  <c r="BF385"/>
  <c r="T385"/>
  <c r="R385"/>
  <c r="P385"/>
  <c r="BK385"/>
  <c r="J385"/>
  <c r="BE385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78"/>
  <c r="BH378"/>
  <c r="BG378"/>
  <c r="BF378"/>
  <c r="T378"/>
  <c r="R378"/>
  <c r="P378"/>
  <c r="BK378"/>
  <c r="J378"/>
  <c r="BE378"/>
  <c r="BI374"/>
  <c r="BH374"/>
  <c r="BG374"/>
  <c r="BF374"/>
  <c r="T374"/>
  <c r="T373"/>
  <c r="R374"/>
  <c r="R373"/>
  <c r="P374"/>
  <c r="P373"/>
  <c r="BK374"/>
  <c r="BK373"/>
  <c r="J373"/>
  <c r="J374"/>
  <c r="BE374"/>
  <c r="J77"/>
  <c r="BI372"/>
  <c r="BH372"/>
  <c r="BG372"/>
  <c r="BF372"/>
  <c r="T372"/>
  <c r="R372"/>
  <c r="P372"/>
  <c r="BK372"/>
  <c r="J372"/>
  <c r="BE372"/>
  <c r="BI364"/>
  <c r="BH364"/>
  <c r="BG364"/>
  <c r="BF364"/>
  <c r="T364"/>
  <c r="T363"/>
  <c r="R364"/>
  <c r="R363"/>
  <c r="P364"/>
  <c r="P363"/>
  <c r="BK364"/>
  <c r="BK363"/>
  <c r="J363"/>
  <c r="J364"/>
  <c r="BE364"/>
  <c r="J76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6"/>
  <c r="BH356"/>
  <c r="BG356"/>
  <c r="BF356"/>
  <c r="T356"/>
  <c r="R356"/>
  <c r="P356"/>
  <c r="BK356"/>
  <c r="J356"/>
  <c r="BE356"/>
  <c r="BI353"/>
  <c r="BH353"/>
  <c r="BG353"/>
  <c r="BF353"/>
  <c r="T353"/>
  <c r="R353"/>
  <c r="P353"/>
  <c r="BK353"/>
  <c r="J353"/>
  <c r="BE353"/>
  <c r="BI350"/>
  <c r="BH350"/>
  <c r="BG350"/>
  <c r="BF350"/>
  <c r="T350"/>
  <c r="T349"/>
  <c r="R350"/>
  <c r="R349"/>
  <c r="P350"/>
  <c r="P349"/>
  <c r="BK350"/>
  <c r="BK349"/>
  <c r="J349"/>
  <c r="J350"/>
  <c r="BE350"/>
  <c r="J75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3"/>
  <c r="BH343"/>
  <c r="BG343"/>
  <c r="BF343"/>
  <c r="T343"/>
  <c r="R343"/>
  <c r="P343"/>
  <c r="BK343"/>
  <c r="J343"/>
  <c r="BE343"/>
  <c r="BI338"/>
  <c r="BH338"/>
  <c r="BG338"/>
  <c r="BF338"/>
  <c r="T338"/>
  <c r="R338"/>
  <c r="P338"/>
  <c r="BK338"/>
  <c r="J338"/>
  <c r="BE338"/>
  <c r="BI334"/>
  <c r="BH334"/>
  <c r="BG334"/>
  <c r="BF334"/>
  <c r="T334"/>
  <c r="R334"/>
  <c r="P334"/>
  <c r="BK334"/>
  <c r="J334"/>
  <c r="BE334"/>
  <c r="BI333"/>
  <c r="BH333"/>
  <c r="BG333"/>
  <c r="BF333"/>
  <c r="T333"/>
  <c r="T332"/>
  <c r="R333"/>
  <c r="R332"/>
  <c r="P333"/>
  <c r="P332"/>
  <c r="BK333"/>
  <c r="BK332"/>
  <c r="J332"/>
  <c r="J333"/>
  <c r="BE333"/>
  <c r="J74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4"/>
  <c r="BH324"/>
  <c r="BG324"/>
  <c r="BF324"/>
  <c r="T324"/>
  <c r="T323"/>
  <c r="R324"/>
  <c r="R323"/>
  <c r="P324"/>
  <c r="P323"/>
  <c r="BK324"/>
  <c r="BK323"/>
  <c r="J323"/>
  <c r="J324"/>
  <c r="BE324"/>
  <c r="J73"/>
  <c r="BI321"/>
  <c r="BH321"/>
  <c r="BG321"/>
  <c r="BF321"/>
  <c r="T321"/>
  <c r="T320"/>
  <c r="R321"/>
  <c r="R320"/>
  <c r="P321"/>
  <c r="P320"/>
  <c r="BK321"/>
  <c r="BK320"/>
  <c r="J320"/>
  <c r="J321"/>
  <c r="BE321"/>
  <c r="J72"/>
  <c r="BI319"/>
  <c r="BH319"/>
  <c r="BG319"/>
  <c r="BF319"/>
  <c r="T319"/>
  <c r="T318"/>
  <c r="R319"/>
  <c r="R318"/>
  <c r="P319"/>
  <c r="P318"/>
  <c r="BK319"/>
  <c r="BK318"/>
  <c r="J318"/>
  <c r="J319"/>
  <c r="BE319"/>
  <c r="J71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88"/>
  <c r="BH288"/>
  <c r="BG288"/>
  <c r="BF288"/>
  <c r="T288"/>
  <c r="R288"/>
  <c r="P288"/>
  <c r="BK288"/>
  <c r="J288"/>
  <c r="BE288"/>
  <c r="BI284"/>
  <c r="BH284"/>
  <c r="BG284"/>
  <c r="BF284"/>
  <c r="T284"/>
  <c r="R284"/>
  <c r="P284"/>
  <c r="BK284"/>
  <c r="J284"/>
  <c r="BE284"/>
  <c r="BI280"/>
  <c r="BH280"/>
  <c r="BG280"/>
  <c r="BF280"/>
  <c r="T280"/>
  <c r="T279"/>
  <c r="T278"/>
  <c r="R280"/>
  <c r="R279"/>
  <c r="R278"/>
  <c r="P280"/>
  <c r="P279"/>
  <c r="P278"/>
  <c r="BK280"/>
  <c r="BK279"/>
  <c r="J279"/>
  <c r="BK278"/>
  <c r="J278"/>
  <c r="J280"/>
  <c r="BE280"/>
  <c r="J70"/>
  <c r="J69"/>
  <c r="BI277"/>
  <c r="BH277"/>
  <c r="BG277"/>
  <c r="BF277"/>
  <c r="T277"/>
  <c r="T276"/>
  <c r="R277"/>
  <c r="R276"/>
  <c r="P277"/>
  <c r="P276"/>
  <c r="BK277"/>
  <c r="BK276"/>
  <c r="J276"/>
  <c r="J277"/>
  <c r="BE277"/>
  <c r="J68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69"/>
  <c r="BH269"/>
  <c r="BG269"/>
  <c r="BF269"/>
  <c r="T269"/>
  <c r="T268"/>
  <c r="R269"/>
  <c r="R268"/>
  <c r="P269"/>
  <c r="P268"/>
  <c r="BK269"/>
  <c r="BK268"/>
  <c r="J268"/>
  <c r="J269"/>
  <c r="BE269"/>
  <c r="J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0"/>
  <c r="BH260"/>
  <c r="BG260"/>
  <c r="BF260"/>
  <c r="T260"/>
  <c r="R260"/>
  <c r="P260"/>
  <c r="BK260"/>
  <c r="J260"/>
  <c r="BE260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3"/>
  <c r="BH243"/>
  <c r="BG243"/>
  <c r="BF243"/>
  <c r="T243"/>
  <c r="R243"/>
  <c r="P243"/>
  <c r="BK243"/>
  <c r="J243"/>
  <c r="BE243"/>
  <c r="BI240"/>
  <c r="BH240"/>
  <c r="BG240"/>
  <c r="BF240"/>
  <c r="T240"/>
  <c r="T239"/>
  <c r="R240"/>
  <c r="R239"/>
  <c r="P240"/>
  <c r="P239"/>
  <c r="BK240"/>
  <c r="BK239"/>
  <c r="J239"/>
  <c r="J240"/>
  <c r="BE240"/>
  <c r="J66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27"/>
  <c r="BH227"/>
  <c r="BG227"/>
  <c r="BF227"/>
  <c r="T227"/>
  <c r="T226"/>
  <c r="R227"/>
  <c r="R226"/>
  <c r="P227"/>
  <c r="P226"/>
  <c r="BK227"/>
  <c r="BK226"/>
  <c r="J226"/>
  <c r="J227"/>
  <c r="BE227"/>
  <c r="J6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6"/>
  <c r="BH206"/>
  <c r="BG206"/>
  <c r="BF206"/>
  <c r="T206"/>
  <c r="T205"/>
  <c r="R206"/>
  <c r="R205"/>
  <c r="P206"/>
  <c r="P205"/>
  <c r="BK206"/>
  <c r="BK205"/>
  <c r="J205"/>
  <c r="J206"/>
  <c r="BE206"/>
  <c r="J64"/>
  <c r="BI204"/>
  <c r="BH204"/>
  <c r="BG204"/>
  <c r="BF204"/>
  <c r="T204"/>
  <c r="R204"/>
  <c r="P204"/>
  <c r="BK204"/>
  <c r="J204"/>
  <c r="BE204"/>
  <c r="BI203"/>
  <c r="BH203"/>
  <c r="BG203"/>
  <c r="BF203"/>
  <c r="T203"/>
  <c r="T202"/>
  <c r="R203"/>
  <c r="R202"/>
  <c r="P203"/>
  <c r="P202"/>
  <c r="BK203"/>
  <c r="BK202"/>
  <c r="J202"/>
  <c r="J203"/>
  <c r="BE203"/>
  <c r="J63"/>
  <c r="BI201"/>
  <c r="BH201"/>
  <c r="BG201"/>
  <c r="BF201"/>
  <c r="T201"/>
  <c r="R201"/>
  <c r="P201"/>
  <c r="BK201"/>
  <c r="J201"/>
  <c r="BE201"/>
  <c r="BI193"/>
  <c r="BH193"/>
  <c r="BG193"/>
  <c r="BF193"/>
  <c r="T193"/>
  <c r="R193"/>
  <c r="P193"/>
  <c r="BK193"/>
  <c r="J193"/>
  <c r="BE193"/>
  <c r="BI188"/>
  <c r="BH188"/>
  <c r="BG188"/>
  <c r="BF188"/>
  <c r="T188"/>
  <c r="T187"/>
  <c r="R188"/>
  <c r="R187"/>
  <c r="P188"/>
  <c r="P187"/>
  <c r="BK188"/>
  <c r="BK187"/>
  <c r="J187"/>
  <c r="J188"/>
  <c r="BE188"/>
  <c r="J62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69"/>
  <c r="BH169"/>
  <c r="BG169"/>
  <c r="BF169"/>
  <c r="T169"/>
  <c r="R169"/>
  <c r="P169"/>
  <c r="BK169"/>
  <c r="J169"/>
  <c r="BE169"/>
  <c r="BI166"/>
  <c r="BH166"/>
  <c r="BG166"/>
  <c r="BF166"/>
  <c r="T166"/>
  <c r="T165"/>
  <c r="R166"/>
  <c r="R165"/>
  <c r="P166"/>
  <c r="P165"/>
  <c r="BK166"/>
  <c r="BK165"/>
  <c r="J165"/>
  <c r="J166"/>
  <c r="BE166"/>
  <c r="J61"/>
  <c r="BI162"/>
  <c r="BH162"/>
  <c r="BG162"/>
  <c r="BF162"/>
  <c r="T162"/>
  <c r="R162"/>
  <c r="P162"/>
  <c r="BK162"/>
  <c r="J162"/>
  <c r="BE162"/>
  <c r="BI159"/>
  <c r="BH159"/>
  <c r="BG159"/>
  <c r="BF159"/>
  <c r="T159"/>
  <c r="T158"/>
  <c r="R159"/>
  <c r="R158"/>
  <c r="P159"/>
  <c r="P158"/>
  <c r="BK159"/>
  <c r="BK158"/>
  <c r="J158"/>
  <c r="J159"/>
  <c r="BE159"/>
  <c r="J60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R138"/>
  <c r="R137"/>
  <c r="P138"/>
  <c r="P137"/>
  <c r="BK138"/>
  <c r="BK137"/>
  <c r="J137"/>
  <c r="J138"/>
  <c r="BE138"/>
  <c r="J59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1"/>
  <c r="BH111"/>
  <c r="BG111"/>
  <c r="BF111"/>
  <c r="T111"/>
  <c r="R111"/>
  <c r="P111"/>
  <c r="BK111"/>
  <c r="J111"/>
  <c r="BE111"/>
  <c r="BI107"/>
  <c r="F34"/>
  <c i="1" r="BD52"/>
  <c i="2" r="BH107"/>
  <c r="F33"/>
  <c i="1" r="BC52"/>
  <c i="2" r="BG107"/>
  <c r="F32"/>
  <c i="1" r="BB52"/>
  <c i="2" r="BF107"/>
  <c r="J31"/>
  <c i="1" r="AW52"/>
  <c i="2" r="F31"/>
  <c i="1" r="BA52"/>
  <c i="2" r="T107"/>
  <c r="T106"/>
  <c r="T105"/>
  <c r="T104"/>
  <c r="R107"/>
  <c r="R106"/>
  <c r="R105"/>
  <c r="R104"/>
  <c r="P107"/>
  <c r="P106"/>
  <c r="P105"/>
  <c r="P104"/>
  <c i="1" r="AU52"/>
  <c i="2" r="BK107"/>
  <c r="BK106"/>
  <c r="J106"/>
  <c r="BK105"/>
  <c r="J105"/>
  <c r="BK104"/>
  <c r="J104"/>
  <c r="J56"/>
  <c r="J27"/>
  <c i="1" r="AG52"/>
  <c i="2" r="J107"/>
  <c r="BE107"/>
  <c r="J30"/>
  <c i="1" r="AV52"/>
  <c i="2" r="F30"/>
  <c i="1" r="AZ52"/>
  <c i="2" r="J58"/>
  <c r="J57"/>
  <c r="J100"/>
  <c r="F98"/>
  <c r="E96"/>
  <c r="J51"/>
  <c r="F49"/>
  <c r="E47"/>
  <c r="J36"/>
  <c r="J18"/>
  <c r="E18"/>
  <c r="F101"/>
  <c r="F52"/>
  <c r="J17"/>
  <c r="J15"/>
  <c r="E15"/>
  <c r="F100"/>
  <c r="F51"/>
  <c r="J14"/>
  <c r="J12"/>
  <c r="J98"/>
  <c r="J49"/>
  <c r="E7"/>
  <c r="E94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<sst xmlns="http://schemas.openxmlformats.org/spreadsheetml/2006/main">
  <si>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</si>
  <si>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</si>
  <si>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</si>
  <si>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</si>
  <si>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</si>
  <si>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</si>
  <si>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</si>
  <si>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{4a44fda9-d5ef-4028-8f0c-0013af177523}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</si>
  <si>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</si>
  <si>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</si>
  <si>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</si>
  <si>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</si>
  <si>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</si>
  <si>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</si>
  <si>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</si>
  <si>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</si>
  <si>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</si>
  <si>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</si>
  <si>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</si>
  <si>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Husova 9, Chrudim - Zajištění bezbariérovosti školy</t>
  </si>
  <si>
    <t>KSO:</t>
  </si>
  <si>
    <t/>
  </si>
  <si>
    <t>CC-CZ:</t>
  </si>
  <si>
    <t>Místo:</t>
  </si>
  <si>
    <t xml:space="preserve"> </t>
  </si>
  <si>
    <t>Datum:</t>
  </si>
  <si>
    <t>10. 2. 2018</t>
  </si>
  <si>
    <t>Zadavatel:</t>
  </si>
  <si>
    <t>IČ:</t>
  </si>
  <si>
    <t>DIČ:</t>
  </si>
  <si>
    <t>Uchazeč:</t>
  </si>
  <si>
    <t>Vyplň údaj</t>
  </si>
  <si>
    <t>Projektant:</t>
  </si>
  <si>
    <t>Ing. Josef Dvořák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</si>
  <si>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</si>
  <si>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</si>
  <si>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</si>
  <si>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</si>
  <si>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</si>
  <si>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</si>
  <si>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</si>
  <si>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</si>
  <si>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</si>
  <si>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</si>
  <si>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</si>
  <si>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</si>
  <si>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</si>
  <si>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</si>
  <si>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</si>
  <si>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</si>
  <si>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</si>
  <si>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</si>
  <si>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</si>
  <si>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</si>
  <si>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</si>
  <si>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</si>
  <si>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</si>
  <si>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</si>
  <si>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</si>
  <si>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</si>
  <si>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</si>
  <si>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</si>
  <si>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</si>
  <si>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</si>
  <si>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</si>
  <si>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</si>
  <si>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</si>
  <si>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</si>
  <si>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</si>
  <si>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</si>
  <si>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</si>
  <si>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</si>
  <si>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</si>
  <si>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</si>
  <si>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</si>
  <si>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</si>
  <si>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</si>
  <si>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Výtah</t>
  </si>
  <si>
    <t>STA</t>
  </si>
  <si>
    <t>1</t>
  </si>
  <si>
    <t>{53bb3488-b842-4c50-85df-36dbb11b1888}</t>
  </si>
  <si>
    <t>2</t>
  </si>
  <si>
    <t>1) Krycí list soupisu</t>
  </si>
  <si>
    <t>2) Rekapitulace</t>
  </si>
  <si>
    <t>3) Soupis prací</t>
  </si>
  <si>
    <t>Zpět na list:</t>
  </si>
  <si>
    <t>Rekapitulace stavby</t>
  </si>
  <si>
    <t>a</t>
  </si>
  <si>
    <t>podlaha A</t>
  </si>
  <si>
    <t>m2</t>
  </si>
  <si>
    <t>408,6</t>
  </si>
  <si>
    <t>3</t>
  </si>
  <si>
    <t>výkop prohlubně</t>
  </si>
  <si>
    <t>m3</t>
  </si>
  <si>
    <t>5,845</t>
  </si>
  <si>
    <t>KRYCÍ LIST SOUPISU</t>
  </si>
  <si>
    <t>z</t>
  </si>
  <si>
    <t>zásyp</t>
  </si>
  <si>
    <t>0,834</t>
  </si>
  <si>
    <t>Objekt:</t>
  </si>
  <si>
    <t>01 - Výtah</t>
  </si>
  <si>
    <t>U neceníkových položek (R-položky, položky s neceníkovým číslem nebo položky u kterých je to uvedeno v poznámce) je nutné započítat případný přesun hmot do jejich cen za dodávku a montáž dle pracovního postupu zhotovitele!!!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</si>
  <si>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</si>
  <si>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</si>
  <si>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</si>
  <si>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</si>
  <si>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</si>
  <si>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</si>
  <si>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</si>
  <si>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</si>
  <si>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</si>
  <si>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</si>
  <si>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</si>
  <si>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</si>
  <si>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</si>
  <si>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</si>
  <si>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</si>
  <si>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</si>
  <si>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</si>
  <si>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</si>
  <si>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</si>
  <si>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7400 - Elektroinstalace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</si>
  <si>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</si>
  <si>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</si>
  <si>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</si>
  <si>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</si>
  <si>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</si>
  <si>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</si>
  <si>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</si>
  <si>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 xml:space="preserve">    33-M - Montáže dopr.zaříz.,sklad. zař. a váh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</si>
  <si>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</si>
  <si>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</si>
  <si>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</si>
  <si>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</si>
  <si>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</si>
  <si>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</si>
  <si>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</si>
  <si>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</si>
  <si>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</si>
  <si>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</si>
  <si>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</si>
  <si>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</si>
  <si>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</si>
  <si>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</si>
  <si>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</si>
  <si>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</si>
  <si>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</si>
  <si>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</si>
  <si>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</si>
  <si>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</si>
  <si>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</si>
  <si>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</si>
  <si>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</si>
  <si>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</si>
  <si>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139711101</t>
  </si>
  <si>
    <t>Vykopávka v uzavřených prostorách s naložením výkopku na dopravní prostředek v hornině tř. 1 až 4</t>
  </si>
  <si>
    <t>CS ÚRS 2018 01</t>
  </si>
  <si>
    <t>4</t>
  </si>
  <si>
    <t>-2074668244</t>
  </si>
  <si>
    <t>VV</t>
  </si>
  <si>
    <t>čv102,109 - pozn.2</t>
  </si>
  <si>
    <t>"výkop hl.0,7m (od -0,25 do -0,95)"2,93*2,85*0,7</t>
  </si>
  <si>
    <t>Součet</t>
  </si>
  <si>
    <t>174101102</t>
  </si>
  <si>
    <t>Zásyp sypaninou z jakékoliv horniny s uložením výkopku ve vrstvách se zhutněním v uzavřených prostorách s urovnáním povrchu zásypu</t>
  </si>
  <si>
    <t>1670112359</t>
  </si>
  <si>
    <t>čv 109</t>
  </si>
  <si>
    <t>"zásyp výtahové prohlubně výkopkem"</t>
  </si>
  <si>
    <t>"výkop minus kce prohlubně"v-2,93*2,85*0,15-(1,84+0,35*2)*(1,99+0,35*2)*(0,8-0,25)</t>
  </si>
  <si>
    <t>Mezisoučet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</si>
  <si>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</si>
  <si>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</si>
  <si>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265755101</t>
  </si>
  <si>
    <t>"vytlačená zemina z výtahové prohlubně"v-z</t>
  </si>
  <si>
    <t>162201219</t>
  </si>
  <si>
    <t>Vodorovné přemístění výkopku nebo sypaniny stavebním kolečkem s naložením a vyprázdněním kolečka na hromady nebo do dopravního prostředku na vzdálenost do 10 m z horniny Příplatek k ceně za každých dalších 10 m</t>
  </si>
  <si>
    <t>1115885212</t>
  </si>
  <si>
    <t>5,011*4 'Přepočtené koeficientem množství</t>
  </si>
  <si>
    <t>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</si>
  <si>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</si>
  <si>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</si>
  <si>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-1522581341</t>
  </si>
  <si>
    <t>P</t>
  </si>
  <si>
    <t>Poznámka k položce:
Uchazeč zohlední skutečnou dopravní vzdálenost na skládku v jednotkové ceně bez dalších nároků na vícepráce a méněpráce plynoucí z jiné vzdálenosti skládky než je uvažováno (15km).</t>
  </si>
  <si>
    <t>6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</si>
  <si>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</si>
  <si>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</si>
  <si>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-202229217</t>
  </si>
  <si>
    <t>5,011*5 'Přepočtené koeficientem množství</t>
  </si>
  <si>
    <t>7</t>
  </si>
  <si>
    <t>171201201</t>
  </si>
  <si>
    <t>Uložení sypaniny na skládky</t>
  </si>
  <si>
    <t>248291309</t>
  </si>
  <si>
    <t>8</t>
  </si>
  <si>
    <t>997223855</t>
  </si>
  <si>
    <t>Poplatek za uložení stavebního odpadu na skládce (skládkovné) zeminy a kameniva zatříděného do Katalogu odpadů pod kódem 170 504</t>
  </si>
  <si>
    <t>t</t>
  </si>
  <si>
    <t>1531442282</t>
  </si>
  <si>
    <t>5,011*1,8 'Přepočtené koeficientem množství</t>
  </si>
  <si>
    <t>9</t>
  </si>
  <si>
    <t>181951102</t>
  </si>
  <si>
    <t>Úprava pláně vyrovnáním výškových rozdílů v hornině tř. 1 až 4 se zhutněním</t>
  </si>
  <si>
    <t>-1690694447</t>
  </si>
  <si>
    <t>"pláň výtah.prohlubně"2,93*2,85</t>
  </si>
  <si>
    <t>Zakládání</t>
  </si>
  <si>
    <t>10</t>
  </si>
  <si>
    <t>631311133</t>
  </si>
  <si>
    <t>Mazanina z betonu prostého bez zvýšených nároků na prostředí tl. přes 120 do 240 mm tř. C 12/15</t>
  </si>
  <si>
    <t>1575210113</t>
  </si>
  <si>
    <t>čv109</t>
  </si>
  <si>
    <t>"na pláň výtah.prohlubně"2,93*2,85*0,15*1,035</t>
  </si>
  <si>
    <t>11</t>
  </si>
  <si>
    <t>380321553</t>
  </si>
  <si>
    <t>Kompletní konstrukce čistíren odpadních vod, nádrží, vodojemů, kanálů z betonu železového bez výztuže a bednění bez zvýšených nároků na prostředí tř. C 20/25, tl. přes 300 mm</t>
  </si>
  <si>
    <t>442410592</t>
  </si>
  <si>
    <t>"výtah.prohlubeň - dno"2,24*2,39*0,4</t>
  </si>
  <si>
    <t>12</t>
  </si>
  <si>
    <t>380321552</t>
  </si>
  <si>
    <t>Kompletní konstrukce čistíren odpadních vod, nádrží, vodojemů, kanálů z betonu železového bez výztuže a bednění bez zvýšených nároků na prostředí tř. C 20/25, tl. přes 150 do 300 mm</t>
  </si>
  <si>
    <t>2134309032</t>
  </si>
  <si>
    <t>"výtah.prohlubeň - stěna"0,4*0,2*(2,24*2+1,99*2)</t>
  </si>
  <si>
    <t>13</t>
  </si>
  <si>
    <t>380356231</t>
  </si>
  <si>
    <t>Bednění kompletních konstrukcí čistíren odpadních vod, nádrží, vodojemů, kanálů konstrukcí neomítaných z betonu prostého nebo železového ploch rovinných zřízení</t>
  </si>
  <si>
    <t>-738617019</t>
  </si>
  <si>
    <t>"výtah.prohlubeň - dno"(2,24*2+2,39*2)*0,4</t>
  </si>
  <si>
    <t>"výtah.prohlubeň - stěna"0,4*(2,24*2+2,39*2+1,99*2+1,84*2)</t>
  </si>
  <si>
    <t>14</t>
  </si>
  <si>
    <t>380356232</t>
  </si>
  <si>
    <t>Bednění kompletních konstrukcí čistíren odpadních vod, nádrží, vodojemů, kanálů konstrukcí neomítaných z betonu prostého nebo železového ploch rovinných odstranění</t>
  </si>
  <si>
    <t>-303477515</t>
  </si>
  <si>
    <t>380361006</t>
  </si>
  <si>
    <t>Výztuž kompletních konstrukcí čistíren odpadních vod, nádrží, vodojemů, kanálů z oceli 10 505 (R) nebo BSt 500</t>
  </si>
  <si>
    <t>951068740</t>
  </si>
  <si>
    <t>"čv111 - výztuž prohlubně výtahu"0,0096</t>
  </si>
  <si>
    <t>16</t>
  </si>
  <si>
    <t>380361011</t>
  </si>
  <si>
    <t>Výztuž kompletních konstrukcí čistíren odpadních vod, nádrží, vodojemů, kanálů ze svařovaných sítí z drátů typu KARI</t>
  </si>
  <si>
    <t>1720691096</t>
  </si>
  <si>
    <t>"čv111 - výztuž prohlubně výtahu"0,1185</t>
  </si>
  <si>
    <t>17</t>
  </si>
  <si>
    <t>951021</t>
  </si>
  <si>
    <t>Osazení kotevních prvků od dodavatele výtahu do dna prohlubně výtahu</t>
  </si>
  <si>
    <t>kpl</t>
  </si>
  <si>
    <t>877024070</t>
  </si>
  <si>
    <t>Svislé a kompletní konstrukce</t>
  </si>
  <si>
    <t>18</t>
  </si>
  <si>
    <t>310231031</t>
  </si>
  <si>
    <t>Zazdívka otvorů ve zdivu nadzákladovém děrovanými cihlami plochy přes 0,25 m2 do 1 m2 do P10, tl. zdiva 240 mm</t>
  </si>
  <si>
    <t>1269410452</t>
  </si>
  <si>
    <t>čv106 - pozn.3</t>
  </si>
  <si>
    <t>1,2*0,75</t>
  </si>
  <si>
    <t>19</t>
  </si>
  <si>
    <t>346244821</t>
  </si>
  <si>
    <t>Přizdívky izolační a ochranné z cihel pálených na maltu MC-10 včetně vytvoření požlábku v ohybu izolace vodorovné na svislou, se zatřenou cementovou omítkou z malty min. MC 10 tl. 20 mm pod izolaci z cihel plných dl. 290 mm, P 10 až P 20 tl. 140 mm</t>
  </si>
  <si>
    <t>-2114969639</t>
  </si>
  <si>
    <t>"výtah.prohlubeň - stěna"0,55*(2,24*2+(2,39+0,15*2)*2)</t>
  </si>
  <si>
    <t>61</t>
  </si>
  <si>
    <t>Úprava povrchů vnitřních</t>
  </si>
  <si>
    <t>20</t>
  </si>
  <si>
    <t>612325223</t>
  </si>
  <si>
    <t>Vápenocementová omítka jednotlivých malých ploch štuková na stěnách, plochy jednotlivě přes 0,25 do 1 m2</t>
  </si>
  <si>
    <t>kus</t>
  </si>
  <si>
    <t>1585121141</t>
  </si>
  <si>
    <t>"z venkovní strany"1</t>
  </si>
  <si>
    <t>612325213</t>
  </si>
  <si>
    <t>Vápenocementová omítka jednotlivých malých ploch hladká na stěnách, plochy jednotlivě přes 0,25 do 1 m2</t>
  </si>
  <si>
    <t>1835833201</t>
  </si>
  <si>
    <t>"z vnitřní strany (v mč 1.23)"1</t>
  </si>
  <si>
    <t>"doplnění poškozené omítky mč 1.23"1</t>
  </si>
  <si>
    <t>22</t>
  </si>
  <si>
    <t>612131121</t>
  </si>
  <si>
    <t>Podkladní a spojovací vrstva vnitřních omítaných ploch penetrace akrylát-silikonová nanášená ručně stěn</t>
  </si>
  <si>
    <t>2141500453</t>
  </si>
  <si>
    <t>23</t>
  </si>
  <si>
    <t>612311131</t>
  </si>
  <si>
    <t>Potažení vnitřních ploch štukem tloušťky do 3 mm svislých konstrukcí stěn</t>
  </si>
  <si>
    <t>1588013371</t>
  </si>
  <si>
    <t>čv106</t>
  </si>
  <si>
    <t>"1.23 - odhad prům.výšky cca 3m"3*(5,2*2+1,4*2)-1,8+0,25*(1,1+2,1*2)+0,5*(1,2*2+0,75*2)</t>
  </si>
  <si>
    <t>24</t>
  </si>
  <si>
    <t>619995001</t>
  </si>
  <si>
    <t>Začištění omítek (s dodáním hmot) kolem oken, dveří, podlah, obkladů apod.</t>
  </si>
  <si>
    <t>m</t>
  </si>
  <si>
    <t>-285247652</t>
  </si>
  <si>
    <t>"čv106 - pozn.7"2*(1+2,02*2)</t>
  </si>
  <si>
    <t>25</t>
  </si>
  <si>
    <t>622143004</t>
  </si>
  <si>
    <t>Montáž omítkových profilů plastových nebo pozinkovaných, upevněných vtlačením do podkladní vrstvy nebo přibitím začišťovacích samolepících pro vytvoření dilatujícího spoje s okenním rámem</t>
  </si>
  <si>
    <t>-1122761851</t>
  </si>
  <si>
    <t>bude provedeno po odsouhlasení TDI</t>
  </si>
  <si>
    <t>26</t>
  </si>
  <si>
    <t>M</t>
  </si>
  <si>
    <t>590514760</t>
  </si>
  <si>
    <t>profil okenní začišťovací se sklovláknitou armovací tkaninou 9 mm/2,4 m</t>
  </si>
  <si>
    <t>-1767823927</t>
  </si>
  <si>
    <t>Poznámka k položce:
APU lišta</t>
  </si>
  <si>
    <t>10,08*1,05 'Přepočtené koeficientem množství</t>
  </si>
  <si>
    <t>63</t>
  </si>
  <si>
    <t>Podlahy a podlahové konstrukce</t>
  </si>
  <si>
    <t>27</t>
  </si>
  <si>
    <t>631312131</t>
  </si>
  <si>
    <t>Doplnění dosavadních mazanin prostým betonem s dodáním hmot, bez potěru, plochy jednotlivě přes 1 m2 do 4 m2 a tl. přes 80 mm</t>
  </si>
  <si>
    <t>351804963</t>
  </si>
  <si>
    <t>"podklaďák 15cm C12/15 XC2 - bez výztuže"(2,93*2,85-2,24*2,39)*0,15</t>
  </si>
  <si>
    <t>"mazanina 10cm C20/25 XC1"(3,13*3,05-2,24*2,39)*0,1</t>
  </si>
  <si>
    <t>28</t>
  </si>
  <si>
    <t>633811111</t>
  </si>
  <si>
    <t>Broušení betonových podlah nerovností do 2 mm (stržení šlemu)</t>
  </si>
  <si>
    <t>951867141</t>
  </si>
  <si>
    <t>čv109 - pod epoxid</t>
  </si>
  <si>
    <t>"výtah.prohlubeň - dno"1,84*1,99</t>
  </si>
  <si>
    <t>"výtah.prohlubeň - stěna"0,4*(1,99*2+1,84*2)</t>
  </si>
  <si>
    <t>"nová mazanina pod novou dlažbu kolem výtah.prohlubně - výměra dle výkresu cca 7m2"7</t>
  </si>
  <si>
    <t>29</t>
  </si>
  <si>
    <t>776111311</t>
  </si>
  <si>
    <t>Příprava podkladu vysátí podlah</t>
  </si>
  <si>
    <t>366461989</t>
  </si>
  <si>
    <t>64</t>
  </si>
  <si>
    <t>Osazování výplní otvorů</t>
  </si>
  <si>
    <t>30</t>
  </si>
  <si>
    <t>642945111</t>
  </si>
  <si>
    <t>Osazování ocelových zárubní protipožárních nebo protiplynových dveří do vynechaného otvoru, s obetonováním, dveří jednokřídlových do 2,5 m2</t>
  </si>
  <si>
    <t>273384408</t>
  </si>
  <si>
    <t>31</t>
  </si>
  <si>
    <t>64oz</t>
  </si>
  <si>
    <t>ocelová zárubeň pro dveře 90/197cm EW30 - dodávka vč.povrchové úpravy</t>
  </si>
  <si>
    <t>349041108</t>
  </si>
  <si>
    <t>94</t>
  </si>
  <si>
    <t>Lešení a stavební výtahy</t>
  </si>
  <si>
    <t>32</t>
  </si>
  <si>
    <t>943121121</t>
  </si>
  <si>
    <t>Montáž lešení prostorového trubkového těžkého pracovního nebo podpěrného bez podlah s provozním zatížením tř. 5 od 300 do 450 kg/m2, výšky do 20 m</t>
  </si>
  <si>
    <t>CS ÚRS 2017 01</t>
  </si>
  <si>
    <t>795940694</t>
  </si>
  <si>
    <t>Poznámka k položce:
Výměry a položky jsou orientační a uchazeč (zhotovitel) si prostřednictvím jednotkové ceny upraví náklady na vlastní způsob zajištění zpevněné plochy dle jeho technologie a potřeb.</t>
  </si>
  <si>
    <t>čv103,104 - pozn.6</t>
  </si>
  <si>
    <t>2,8*2,5*12</t>
  </si>
  <si>
    <t>33</t>
  </si>
  <si>
    <t>943121221</t>
  </si>
  <si>
    <t>Montáž lešení prostorového trubkového těžkého pracovního nebo podpěrného bez podlah Příplatek za první a každý další den použití lešení k ceně -1121</t>
  </si>
  <si>
    <t>-716599472</t>
  </si>
  <si>
    <t>Poznámka k položce:
Přepoklad je 90 dní (3 měsíce), uchazeč (zhotovitel) si jednotkovou cenu za položku přizpůsobí vlastní době použití lešení.Tím pak odpadnou případné nároky na vícepráce a méněpráce při jiné délce pronájmu lešení.</t>
  </si>
  <si>
    <t>84*90 'Přepočtené koeficientem množství</t>
  </si>
  <si>
    <t>34</t>
  </si>
  <si>
    <t>943121821</t>
  </si>
  <si>
    <t>Demontáž lešení prostorového trubkového těžkého pracovního nebo podpěrného bez podlah s provozním zatížením tř. 5 od 300 do 450 kg/m2, výšky do 20 m</t>
  </si>
  <si>
    <t>1862010035</t>
  </si>
  <si>
    <t>35</t>
  </si>
  <si>
    <t>949211112</t>
  </si>
  <si>
    <t>Montáž lešeňové podlahy pro trubková lešení z fošen, prken nebo dřevěných sbíjených lešeňových dílců s příčníky nebo podélníky, ve výšce přes 10 do 25 m</t>
  </si>
  <si>
    <t>-139775972</t>
  </si>
  <si>
    <t>Poznámka k položce:
Uchazeč (zhotovitel) si jednotkovou cenu za položku přizpůsobí vlastnímu počtu úrovní podlah dle jeho pracov.postupu.Tím pak odpadnou případné nároky na vícepráce a méněpráce při jiné technologii.</t>
  </si>
  <si>
    <t>"orientačně počítáno se 4-mi podlahami"2,8*2,5*4</t>
  </si>
  <si>
    <t>36</t>
  </si>
  <si>
    <t>949211211</t>
  </si>
  <si>
    <t>Montáž lešeňové podlahy pro trubková lešení Příplatek za první a každý další den použití lešení k ceně -1111 nebo -1112</t>
  </si>
  <si>
    <t>221474553</t>
  </si>
  <si>
    <t>28*90 'Přepočtené koeficientem množství</t>
  </si>
  <si>
    <t>37</t>
  </si>
  <si>
    <t>949211812</t>
  </si>
  <si>
    <t>Demontáž lešeňové podlahy pro trubková lešení z fošen, prken nebo dřevěných sbíjených lešeňových dílců s příčníky nebo podélníky, ve výšce přes 10 do 25 m</t>
  </si>
  <si>
    <t>-232393110</t>
  </si>
  <si>
    <t>38</t>
  </si>
  <si>
    <t>949101111</t>
  </si>
  <si>
    <t>Lešení pomocné pracovní pro objekty pozemních staveb pro zatížení do 150 kg/m2, o výšce lešeňové podlahy do 1,9 m</t>
  </si>
  <si>
    <t>1560366442</t>
  </si>
  <si>
    <t>"mč 1.23 + zač.om."7,65+1,5*2</t>
  </si>
  <si>
    <t>95</t>
  </si>
  <si>
    <t>Různé dokončovací konstrukce a práce pozemních staveb</t>
  </si>
  <si>
    <t>39</t>
  </si>
  <si>
    <t>952901111</t>
  </si>
  <si>
    <t>Vyčištění budov nebo objektů před předáním do užívání budov bytové nebo občanské výstavby, světlé výšky podlaží do 4 m</t>
  </si>
  <si>
    <t>1212573423</t>
  </si>
  <si>
    <t>výměra je orientační, uchazeč v ceně zohlední kompletní náklady na předkolaudační úklid bez dalších nároků na vícepráce a méněpráce</t>
  </si>
  <si>
    <t>"3np"40</t>
  </si>
  <si>
    <t>"2np"40</t>
  </si>
  <si>
    <t>"1np"50+10</t>
  </si>
  <si>
    <t>40</t>
  </si>
  <si>
    <t>95O10</t>
  </si>
  <si>
    <t>O10 - AL rohová ukončovací podlahová lišta do dlažby v.9mm dl.2000mm d,m</t>
  </si>
  <si>
    <t>1258959845</t>
  </si>
  <si>
    <t>"čv109 - ozn.O10"4</t>
  </si>
  <si>
    <t>41</t>
  </si>
  <si>
    <t>95pvc150</t>
  </si>
  <si>
    <t>Chránička PVC DN150 dl.1m - d,m do otvoru vč.zapravení</t>
  </si>
  <si>
    <t>673970906</t>
  </si>
  <si>
    <t>čv106 - pozn.6</t>
  </si>
  <si>
    <t>42</t>
  </si>
  <si>
    <t>95pu</t>
  </si>
  <si>
    <t>Protipožární ucpávka EI30 vč.dokladů u chrániček PVC DN150 - d,m</t>
  </si>
  <si>
    <t>prostup</t>
  </si>
  <si>
    <t>-663364527</t>
  </si>
  <si>
    <t>96</t>
  </si>
  <si>
    <t>Bourání konstrukcí</t>
  </si>
  <si>
    <t>43</t>
  </si>
  <si>
    <t>977311112</t>
  </si>
  <si>
    <t>Řezání stávajících betonových mazanin bez vyztužení hloubky přes 50 do 100 mm</t>
  </si>
  <si>
    <t>-138346775</t>
  </si>
  <si>
    <t>"kd a mazanina 10cm"2,75+2,3</t>
  </si>
  <si>
    <t>44</t>
  </si>
  <si>
    <t>965081213</t>
  </si>
  <si>
    <t>Bourání podlah z dlaždic bez podkladního lože nebo mazaniny, s jakoukoliv výplní spár keramických nebo xylolitových tl. do 10 mm, plochy přes 1 m2</t>
  </si>
  <si>
    <t>335306282</t>
  </si>
  <si>
    <t>3,13*3,05</t>
  </si>
  <si>
    <t>"dovysekání poničené dlažby kolem řezu - odhad"3</t>
  </si>
  <si>
    <t>45</t>
  </si>
  <si>
    <t>965042141</t>
  </si>
  <si>
    <t>Bourání mazanin betonových nebo z litého asfaltu tl. do 100 mm, plochy přes 4 m2</t>
  </si>
  <si>
    <t>836246515</t>
  </si>
  <si>
    <t>"mazanina 10cm"3,13*3,05*0,1</t>
  </si>
  <si>
    <t>46</t>
  </si>
  <si>
    <t>977311113</t>
  </si>
  <si>
    <t>Řezání stávajících betonových mazanin bez vyztužení hloubky přes 100 do 150 mm</t>
  </si>
  <si>
    <t>1965403150</t>
  </si>
  <si>
    <t>"podklaďák 15cm - otvor zmenšen po okraji o cca 10cm pro napojení HI"2,93*2+2,85*2</t>
  </si>
  <si>
    <t>47</t>
  </si>
  <si>
    <t>965042241</t>
  </si>
  <si>
    <t>Bourání mazanin betonových nebo z litého asfaltu tl. přes 100 mm, plochy přes 4 m2</t>
  </si>
  <si>
    <t>-1203593501</t>
  </si>
  <si>
    <t>"podklaďák 15cm - otvor zmenšen po okraji o cca 10cm pro napojení HI"2,93*2,85*0,15</t>
  </si>
  <si>
    <t>48</t>
  </si>
  <si>
    <t>968062244</t>
  </si>
  <si>
    <t>Vybourání dřevěných rámů oken s křídly, dveřních zárubní, vrat, stěn, ostění nebo obkladů rámů oken s křídly jednoduchých, plochy do 1 m2</t>
  </si>
  <si>
    <t>1910969470</t>
  </si>
  <si>
    <t>"čv102 - pozn.3"1,2*0,75</t>
  </si>
  <si>
    <t>49</t>
  </si>
  <si>
    <t>977151124</t>
  </si>
  <si>
    <t>Jádrové vrty diamantovými korunkami do stavebních materiálů (železobetonu, betonu, cihel, obkladů, dlažeb, kamene) průměru přes 150 do 180 mm</t>
  </si>
  <si>
    <t>-1117961774</t>
  </si>
  <si>
    <t>čv102 - pozn.4</t>
  </si>
  <si>
    <t>2*0,5</t>
  </si>
  <si>
    <t>50</t>
  </si>
  <si>
    <t>968072455</t>
  </si>
  <si>
    <t>Vybourání kovových rámů oken s křídly, dveřních zárubní, vrat, stěn, ostění nebo obkladů dveřních zárubní, plochy do 2 m2</t>
  </si>
  <si>
    <t>1154558585</t>
  </si>
  <si>
    <t>"čv102 - pozn.5"1,8</t>
  </si>
  <si>
    <t>51</t>
  </si>
  <si>
    <t>978013191</t>
  </si>
  <si>
    <t>Otlučení vápenných nebo vápenocementových omítek vnitřních ploch stěn s vyškrabáním spar, s očištěním zdiva, v rozsahu přes 50 do 100 %</t>
  </si>
  <si>
    <t>1446810481</t>
  </si>
  <si>
    <t>"čv102 - mč 1.23"1</t>
  </si>
  <si>
    <t>997</t>
  </si>
  <si>
    <t>Přesun sutě</t>
  </si>
  <si>
    <t>52</t>
  </si>
  <si>
    <t>997013211</t>
  </si>
  <si>
    <t>Vnitrostaveništní doprava suti a vybouraných hmot vodorovně do 50 m svisle ručně (nošením po schodech) pro budovy a haly výšky do 6 m</t>
  </si>
  <si>
    <t>1609224101</t>
  </si>
  <si>
    <t>Poznámka k položce:
veškerá suť se nachází v přízemí, proto v.do 6m</t>
  </si>
  <si>
    <t>53</t>
  </si>
  <si>
    <t>997013501</t>
  </si>
  <si>
    <t>Odvoz suti a vybouraných hmot na skládku nebo meziskládku se složením, na vzdálenost do 1 km</t>
  </si>
  <si>
    <t>1846050489</t>
  </si>
  <si>
    <t>54</t>
  </si>
  <si>
    <t>997013509</t>
  </si>
  <si>
    <t>Odvoz suti a vybouraných hmot na skládku nebo meziskládku se složením, na vzdálenost Příplatek k ceně za každý další i započatý 1 km přes 1 km</t>
  </si>
  <si>
    <t>-445559431</t>
  </si>
  <si>
    <t>5,779*14 'Přepočtené koeficientem množství</t>
  </si>
  <si>
    <t>55</t>
  </si>
  <si>
    <t>99701383r</t>
  </si>
  <si>
    <t>Poplatek za uložení stavebního odpadu na skládce (skládkovné)</t>
  </si>
  <si>
    <t>-616217424</t>
  </si>
  <si>
    <t>998</t>
  </si>
  <si>
    <t>Přesun hmot</t>
  </si>
  <si>
    <t>56</t>
  </si>
  <si>
    <t>998018001</t>
  </si>
  <si>
    <t>Přesun hmot pro budovy občanské výstavby, bydlení, výrobu a služby ruční - bez užití mechanizace vodorovná dopravní vzdálenost do 100 m pro budovy s jakoukoliv nosnou konstrukcí výšky do 6 m</t>
  </si>
  <si>
    <t>-1147875867</t>
  </si>
  <si>
    <t>PSV</t>
  </si>
  <si>
    <t>Práce a dodávky PSV</t>
  </si>
  <si>
    <t>711</t>
  </si>
  <si>
    <t>Izolace proti vodě, vlhkosti a plynům</t>
  </si>
  <si>
    <t>57</t>
  </si>
  <si>
    <t>71113181r</t>
  </si>
  <si>
    <t>Zaříznutí okrajů izolace pro napojení nové izolace</t>
  </si>
  <si>
    <t>134200276</t>
  </si>
  <si>
    <t>"výtah.prohlubeň - otvor zmenšen po okraji o cca 10cm pro napojení HI"2,93*2+2,85*2</t>
  </si>
  <si>
    <t>58</t>
  </si>
  <si>
    <t>711131811</t>
  </si>
  <si>
    <t>Odstranění izolace proti zemní vlhkosti na ploše vodorovné V</t>
  </si>
  <si>
    <t>-1062890568</t>
  </si>
  <si>
    <t>"otvor zmenšen po okraji o cca 10cm pro napojení HI"2,93*2,85</t>
  </si>
  <si>
    <t>59</t>
  </si>
  <si>
    <t>711111001</t>
  </si>
  <si>
    <t>Provedení izolace proti zemní vlhkosti natěradly a tmely za studena na ploše vodorovné V nátěrem penetračním</t>
  </si>
  <si>
    <t>-1196873130</t>
  </si>
  <si>
    <t>"výtah.prohlubeň"2,93*2,85</t>
  </si>
  <si>
    <t>"kolem výtah.prohlubně vč. cca 10cm napojení HI po obvodu"(3,13*3,05-2,24*2,39)</t>
  </si>
  <si>
    <t>60</t>
  </si>
  <si>
    <t>111631500</t>
  </si>
  <si>
    <t>lak asfaltový penetrační</t>
  </si>
  <si>
    <t>1519513314</t>
  </si>
  <si>
    <t>12,544*0,0003 'Přepočtené koeficientem množství</t>
  </si>
  <si>
    <t>711112001</t>
  </si>
  <si>
    <t>Provedení izolace proti zemní vlhkosti natěradly a tmely za studena na ploše svislé S nátěrem penetračním</t>
  </si>
  <si>
    <t>41264739</t>
  </si>
  <si>
    <t>"výtah.prohlubeň - stěna"0,8*(2,24*2+2,39*2)</t>
  </si>
  <si>
    <t>62</t>
  </si>
  <si>
    <t>-125807384</t>
  </si>
  <si>
    <t>7,408*0,00035 'Přepočtené koeficientem množství</t>
  </si>
  <si>
    <t>711141559</t>
  </si>
  <si>
    <t>Provedení izolace proti zemní vlhkosti pásy přitavením NAIP na ploše vodorovné V</t>
  </si>
  <si>
    <t>1026589483</t>
  </si>
  <si>
    <t>čv129</t>
  </si>
  <si>
    <t>"výtah.prohlubeň - 2x"2,93*2,85*2</t>
  </si>
  <si>
    <t>628560000</t>
  </si>
  <si>
    <t>pás asfaltovaný modifikovaný nosná vložka hliníková folie oboustraná mikrotenová folie</t>
  </si>
  <si>
    <t>163619790</t>
  </si>
  <si>
    <t>20,894*1,15 'Přepočtené koeficientem množství</t>
  </si>
  <si>
    <t>65</t>
  </si>
  <si>
    <t>711142559</t>
  </si>
  <si>
    <t>Provedení izolace proti zemní vlhkosti pásy přitavením NAIP na ploše svislé S</t>
  </si>
  <si>
    <t>2023854179</t>
  </si>
  <si>
    <t>"výtah.prohlubeň - stěna (2x)"0,8*(2,24*2+2,39*2)*2</t>
  </si>
  <si>
    <t>66</t>
  </si>
  <si>
    <t>924161502</t>
  </si>
  <si>
    <t>14,816*1,2 'Přepočtené koeficientem množství</t>
  </si>
  <si>
    <t>67</t>
  </si>
  <si>
    <t>711199095</t>
  </si>
  <si>
    <t>Příplatek k cenám provedení izolace proti zemní vlhkosti za plochu do 10 m2 natěradly za studena nebo za horka</t>
  </si>
  <si>
    <t>-292854328</t>
  </si>
  <si>
    <t>12,544+7,408</t>
  </si>
  <si>
    <t>68</t>
  </si>
  <si>
    <t>711199097</t>
  </si>
  <si>
    <t>Příplatek k cenám provedení izolace proti zemní vlhkosti za plochu do 10 m2 pásy přitavením NAIP nebo termoplasty</t>
  </si>
  <si>
    <t>-1641408698</t>
  </si>
  <si>
    <t>20,894+14,816</t>
  </si>
  <si>
    <t>69</t>
  </si>
  <si>
    <t>998711101</t>
  </si>
  <si>
    <t>Přesun hmot pro izolace proti vodě, vlhkosti a plynům stanovený z hmotnosti přesunovaného materiálu vodorovná dopravní vzdálenost do 50 m v objektech výšky do 6 m</t>
  </si>
  <si>
    <t>1130362649</t>
  </si>
  <si>
    <t>70</t>
  </si>
  <si>
    <t>998711181</t>
  </si>
  <si>
    <t>Přesun hmot pro izolace proti vodě, vlhkosti a plynům stanovený z hmotnosti přesunovaného materiálu Příplatek k cenám za přesun prováděný bez použití mechanizace pro jakoukoliv výšku objektu</t>
  </si>
  <si>
    <t>-1402711570</t>
  </si>
  <si>
    <t>7400</t>
  </si>
  <si>
    <t>Elektroinstalace</t>
  </si>
  <si>
    <t>71</t>
  </si>
  <si>
    <t>740</t>
  </si>
  <si>
    <t>EI - d,m dle samostatného rozpočtu</t>
  </si>
  <si>
    <t>-522740934</t>
  </si>
  <si>
    <t>766</t>
  </si>
  <si>
    <t>Konstrukce truhlářské</t>
  </si>
  <si>
    <t>72</t>
  </si>
  <si>
    <t>766dvz</t>
  </si>
  <si>
    <t>Dřevěné dveře plné EW30 900/1970mm, povrch HPL - d,m vč. kování, zámku a povrch.úpravy dle čv106</t>
  </si>
  <si>
    <t>-2070025148</t>
  </si>
  <si>
    <t>"čv106 - pozn.7"1</t>
  </si>
  <si>
    <t>767</t>
  </si>
  <si>
    <t>Konstrukce zámečnické</t>
  </si>
  <si>
    <t>73</t>
  </si>
  <si>
    <t>767161813</t>
  </si>
  <si>
    <t>Demontáž zábradlí rovného nerozebíratelný spoj hmotnosti 1 m zábradlí do 20 kg</t>
  </si>
  <si>
    <t>-459817525</t>
  </si>
  <si>
    <t>čv 103,104 - pozn.7</t>
  </si>
  <si>
    <t>2,76*2</t>
  </si>
  <si>
    <t>74</t>
  </si>
  <si>
    <t>767Z1</t>
  </si>
  <si>
    <t>Z1 - ocel.zábradlí 450x900mm (cca 11kg)- d,m dle popisu ve výpisu výrobků vč.povrchové úpravy a kotvení</t>
  </si>
  <si>
    <t>-1570167892</t>
  </si>
  <si>
    <t>75</t>
  </si>
  <si>
    <t>767Z2</t>
  </si>
  <si>
    <t>Z2 - ocel.zábradlí 450x900mm (cca 11kg)- d,m dle popisu ve výpisu výrobků vč.povrchové úpravy a kotvení</t>
  </si>
  <si>
    <t>-1438369616</t>
  </si>
  <si>
    <t>76</t>
  </si>
  <si>
    <t>767Z3</t>
  </si>
  <si>
    <t>Z3 - ocel.zábradlí 420x900mm (cca 11kg)- d,m dle popisu ve výpisu výrobků vč.povrchové úpravy a kotvení</t>
  </si>
  <si>
    <t>124914409</t>
  </si>
  <si>
    <t>77</t>
  </si>
  <si>
    <t>767Z4</t>
  </si>
  <si>
    <t>Z4 - ocel.zábradlí 400x900mm (cca 11kg)- d,m dle popisu ve výpisu výrobků vč.povrchové úpravy a kotvení</t>
  </si>
  <si>
    <t>-264077641</t>
  </si>
  <si>
    <t>771</t>
  </si>
  <si>
    <t>Podlahy z dlaždic</t>
  </si>
  <si>
    <t>78</t>
  </si>
  <si>
    <t>771591111</t>
  </si>
  <si>
    <t>Podlahy - ostatní práce penetrace podkladu</t>
  </si>
  <si>
    <t>361607818</t>
  </si>
  <si>
    <t>79</t>
  </si>
  <si>
    <t>771574113</t>
  </si>
  <si>
    <t>Montáž podlah z dlaždic keramických lepených flexibilním lepidlem režných nebo glazovaných hladkých přes 9 do 12 ks/ m2</t>
  </si>
  <si>
    <t>-619279185</t>
  </si>
  <si>
    <t>čv109,106 - pozn.4</t>
  </si>
  <si>
    <t>"kolem výtah.prohlubně - výměra dle výkresu cca 7m2"7</t>
  </si>
  <si>
    <t>80</t>
  </si>
  <si>
    <t>59761408r</t>
  </si>
  <si>
    <t>dlaždice keramické - obdobný formát a design jako stávající 29,8 x 29,8 x 0,9 cm</t>
  </si>
  <si>
    <t>-751807209</t>
  </si>
  <si>
    <t>7*1,1 'Přepočtené koeficientem množství</t>
  </si>
  <si>
    <t>81</t>
  </si>
  <si>
    <t>771591115</t>
  </si>
  <si>
    <t>Podlahy - ostatní práce spárování silikonem</t>
  </si>
  <si>
    <t>-689947898</t>
  </si>
  <si>
    <t>"kolem výtah.prohlubně - předběžná výměra (odsouhlasí TDI)"10</t>
  </si>
  <si>
    <t>82</t>
  </si>
  <si>
    <t>998771101</t>
  </si>
  <si>
    <t>Přesun hmot pro podlahy z dlaždic stanovený z hmotnosti přesunovaného materiálu vodorovná dopravní vzdálenost do 50 m v objektech výšky do 6 m</t>
  </si>
  <si>
    <t>-937766055</t>
  </si>
  <si>
    <t>83</t>
  </si>
  <si>
    <t>998771181</t>
  </si>
  <si>
    <t>Přesun hmot pro podlahy z dlaždic stanovený z hmotnosti přesunovaného materiálu Příplatek k ceně za přesun prováděný bez použití mechanizace pro jakoukoliv výšku objektu</t>
  </si>
  <si>
    <t>25079297</t>
  </si>
  <si>
    <t>776</t>
  </si>
  <si>
    <t>Podlahy povlakové</t>
  </si>
  <si>
    <t>84</t>
  </si>
  <si>
    <t>776201811</t>
  </si>
  <si>
    <t>Demontáž povlakových podlahovin lepených ručně bez podložky</t>
  </si>
  <si>
    <t>1952635544</t>
  </si>
  <si>
    <t>"čv102 - mč 1.23 plocha vč.stupňů"7,65</t>
  </si>
  <si>
    <t>85</t>
  </si>
  <si>
    <t>776111116</t>
  </si>
  <si>
    <t>Příprava podkladu broušení podlah stávajícího podkladu pro odstranění lepidla (po starých krytinách)</t>
  </si>
  <si>
    <t>270529946</t>
  </si>
  <si>
    <t>čv106 - pozn.5</t>
  </si>
  <si>
    <t>"1.23"7,65</t>
  </si>
  <si>
    <t>86</t>
  </si>
  <si>
    <t>776111311.1</t>
  </si>
  <si>
    <t>-227410309</t>
  </si>
  <si>
    <t>87</t>
  </si>
  <si>
    <t>776121321</t>
  </si>
  <si>
    <t>Příprava podkladu penetrace neředěná podlah</t>
  </si>
  <si>
    <t>428371499</t>
  </si>
  <si>
    <t>88</t>
  </si>
  <si>
    <t>776141122</t>
  </si>
  <si>
    <t>Příprava podkladu vyrovnání samonivelační stěrkou podlah min.pevnosti 30 MPa, tloušťky přes 3 do 5 mm</t>
  </si>
  <si>
    <t>-798578414</t>
  </si>
  <si>
    <t>89</t>
  </si>
  <si>
    <t>998776101</t>
  </si>
  <si>
    <t>Přesun hmot pro podlahy povlakové stanovený z hmotnosti přesunovaného materiálu vodorovná dopravní vzdálenost do 50 m v objektech výšky do 6 m</t>
  </si>
  <si>
    <t>1127728466</t>
  </si>
  <si>
    <t>90</t>
  </si>
  <si>
    <t>998776181</t>
  </si>
  <si>
    <t>Přesun hmot pro podlahy povlakové stanovený z hmotnosti přesunovaného materiálu Příplatek k cenám za přesun prováděný bez použití mechanizace pro jakoukoliv výšku objektu</t>
  </si>
  <si>
    <t>370459192</t>
  </si>
  <si>
    <t>783</t>
  </si>
  <si>
    <t>Dokončovací práce - nátěry</t>
  </si>
  <si>
    <t>91</t>
  </si>
  <si>
    <t>783933161</t>
  </si>
  <si>
    <t>Penetrační nátěr betonových podlah pórovitých ( např. z cihelné dlažby, betonu apod.) epoxidový</t>
  </si>
  <si>
    <t>-2049154088</t>
  </si>
  <si>
    <t>"1.23 podlaha vč.stupňů + 20cm na stěny"7,65+0,2*(5,2*2+1,4*3)</t>
  </si>
  <si>
    <t>92</t>
  </si>
  <si>
    <t>783937163</t>
  </si>
  <si>
    <t>Krycí (uzavírací) nátěr betonových podlah dvojnásobný epoxidový rozpouštědlový</t>
  </si>
  <si>
    <t>992623132</t>
  </si>
  <si>
    <t>784</t>
  </si>
  <si>
    <t>Dokončovací práce - malby a tapety</t>
  </si>
  <si>
    <t>93</t>
  </si>
  <si>
    <t>784121001</t>
  </si>
  <si>
    <t>Oškrabání malby v místnostech výšky do 3,80 m</t>
  </si>
  <si>
    <t>-416486257</t>
  </si>
  <si>
    <t>"čv103 1.23 - odhad prům.výšky cca 3m"3*(5,2*2+1,4*2)-1,8+0,25*(1,1+2,1*2)-1,2*0,75+0,5*(1,2*2+0,75*2)</t>
  </si>
  <si>
    <t>"odpočet osekané poškozené omítky"-1</t>
  </si>
  <si>
    <t>784171001</t>
  </si>
  <si>
    <t>Olepování vnitřních ploch (materiál ve specifikaci) včetně pozdějšího odlepení páskou nebo fólií v místnostech výšky do 3,80 m</t>
  </si>
  <si>
    <t>-219410289</t>
  </si>
  <si>
    <t>"1.23 zárubeň"5*2</t>
  </si>
  <si>
    <t>581248400</t>
  </si>
  <si>
    <t>páska malířská z PVC a UV odolná (7 dnů) do š40mm</t>
  </si>
  <si>
    <t>-1697707517</t>
  </si>
  <si>
    <t>10*1,05 'Přepočtené koeficientem množství</t>
  </si>
  <si>
    <t>784111001</t>
  </si>
  <si>
    <t>Oprášení (ometení) podkladu v místnostech výšky do 3,80 m</t>
  </si>
  <si>
    <t>940482140</t>
  </si>
  <si>
    <t>97</t>
  </si>
  <si>
    <t>784181121</t>
  </si>
  <si>
    <t>Penetrace podkladu jednonásobná hloubková v místnostech výšky do 3,80 m</t>
  </si>
  <si>
    <t>-79125584</t>
  </si>
  <si>
    <t>"čv106 - pozn.3, z vnější strany mimo 1.23, dotčená stěna"2,2*3</t>
  </si>
  <si>
    <t>"čv106 - pozn.7, dotčená stěna (v.linkrusty cca 1,1m)"2*(3-1,1)-0,9*(2-1,1)</t>
  </si>
  <si>
    <t>98</t>
  </si>
  <si>
    <t>784211111</t>
  </si>
  <si>
    <t>Malby z malířských směsí otěruvzdorných za mokra dvojnásobné, bílé za mokra otěruvzdorné velmi dobře v místnostech výšky do 3,80 m</t>
  </si>
  <si>
    <t>2041595609</t>
  </si>
  <si>
    <t>99</t>
  </si>
  <si>
    <t>784660111</t>
  </si>
  <si>
    <t>Linkrustace s vrchním nátěrem syntetickým v místnostech výšky do 3,80 m</t>
  </si>
  <si>
    <t>-1973416609</t>
  </si>
  <si>
    <t>čv106 - pozn.7</t>
  </si>
  <si>
    <t>"doplnění linkrustace kolem nových dveří - odhad"0,25*2</t>
  </si>
  <si>
    <t>100</t>
  </si>
  <si>
    <t>784660121</t>
  </si>
  <si>
    <t>Linkrustace s vrchním nátěrem Příplatek k cenám linkrustace za provádění malé plochy při obnově nebo doplnění linkrusty v rozsahu plochy jednotlivě do 0,25 m2</t>
  </si>
  <si>
    <t>1950874534</t>
  </si>
  <si>
    <t>787</t>
  </si>
  <si>
    <t>Dokončovací práce - zasklívání</t>
  </si>
  <si>
    <t>101</t>
  </si>
  <si>
    <t>787600801</t>
  </si>
  <si>
    <t>Vysklívání oken a dveří skla plochého, plochy do 1 m2</t>
  </si>
  <si>
    <t>1432343352</t>
  </si>
  <si>
    <t>33-M</t>
  </si>
  <si>
    <t>Montáže dopr.zaříz.,sklad. zař. a váh</t>
  </si>
  <si>
    <t>102</t>
  </si>
  <si>
    <t>3301</t>
  </si>
  <si>
    <t>Osobní hydraulický výtah pro 8 osob d,m vč.proskl.šachty dle specifikace v PD</t>
  </si>
  <si>
    <t>186226243</t>
  </si>
  <si>
    <t>čv106,107,108 - pozn.2</t>
  </si>
  <si>
    <t>VRN</t>
  </si>
  <si>
    <t>Vedlejší rozpočtové náklady</t>
  </si>
  <si>
    <t>VRN1</t>
  </si>
  <si>
    <t>Průzkumné, geodetické a projektové práce</t>
  </si>
  <si>
    <t>103</t>
  </si>
  <si>
    <t>011002000</t>
  </si>
  <si>
    <t>Průzkumné práce</t>
  </si>
  <si>
    <t>…</t>
  </si>
  <si>
    <t>1024</t>
  </si>
  <si>
    <t>-955187649</t>
  </si>
  <si>
    <t>"odpojení sítí před bouráním"1</t>
  </si>
  <si>
    <t>104</t>
  </si>
  <si>
    <t>013254000</t>
  </si>
  <si>
    <t>Dokumentace skutečného provedení stavby</t>
  </si>
  <si>
    <t>-544902401</t>
  </si>
  <si>
    <t>VRN3</t>
  </si>
  <si>
    <t>Zařízení staveniště</t>
  </si>
  <si>
    <t>105</t>
  </si>
  <si>
    <t>030001000</t>
  </si>
  <si>
    <t>-387887986</t>
  </si>
  <si>
    <t>"zřízení, provoz a zrušení zs (buňky, wc, stav.výtah případně jeřáb, vše potřebné pro realizaci díla dle uvážení zhotovitele)"1</t>
  </si>
  <si>
    <t>Zajištění oplocení stavby dle požadavku KooBOZP</t>
  </si>
  <si>
    <t>"ochranné zábralí, oplocení"</t>
  </si>
  <si>
    <t>"dočasná ochrana stávajících kcí, podlah a zařízení proti poškození a znečištění (např. OSB + geotextílie, folie PE)"</t>
  </si>
  <si>
    <t>"oddělení prostor (vstupy a průchody) z důvodu bezpečnosti a prašnosti"</t>
  </si>
  <si>
    <t>VRN4</t>
  </si>
  <si>
    <t>Inženýrská činnost</t>
  </si>
  <si>
    <t>106</t>
  </si>
  <si>
    <t>045002000</t>
  </si>
  <si>
    <t>Kompletační a koordinační činnost</t>
  </si>
  <si>
    <t>935430496</t>
  </si>
  <si>
    <t>"např. koordinace instalací, fotodokumentace stáv.stavu, sledování případných trhlin kcí terčíky atd."1</t>
  </si>
  <si>
    <t>vypracování a předání Kontrolních a zkušebních plánů dle SOD</t>
  </si>
  <si>
    <t>Předání rizik zhotovitele a subdodavatelů KooBOZP</t>
  </si>
  <si>
    <t>Vypracování a aktualizace detailního týdenního HMG</t>
  </si>
  <si>
    <t>dodání všech dokladů dle SOD</t>
  </si>
  <si>
    <t>VRN7</t>
  </si>
  <si>
    <t>Provozní vlivy</t>
  </si>
  <si>
    <t>107</t>
  </si>
  <si>
    <t>070001000</t>
  </si>
  <si>
    <t>2011460838</t>
  </si>
  <si>
    <t>např. omezený přístup vlivem investora, třetích osob</t>
  </si>
  <si>
    <t>ztížený pohyb vozidel v centrech měst</t>
  </si>
  <si>
    <t>108</t>
  </si>
  <si>
    <t>071103000</t>
  </si>
  <si>
    <t>Provoz investora</t>
  </si>
  <si>
    <t>-1587905607</t>
  </si>
  <si>
    <t>"pokud budou práce probíhat za provozu, mohou z toho vyplývat nějaká omezení (hlučnost, prašnost,...)"1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</si>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</sst>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3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3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29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31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31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29</v>
      </c>
      <c r="AL14" s="29"/>
      <c r="AM14" s="29"/>
      <c r="AN14" s="42" t="s">
        <v>31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29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34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57" customHeight="1">
      <c r="B20" s="28"/>
      <c r="C20" s="29"/>
      <c r="D20" s="29"/>
      <c r="E20" s="44" t="s">
        <v>36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38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39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40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41</v>
      </c>
      <c r="E26" s="54"/>
      <c r="F26" s="55" t="s">
        <v>42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43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44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45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46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47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48</v>
      </c>
      <c r="U32" s="61"/>
      <c r="V32" s="61"/>
      <c r="W32" s="61"/>
      <c r="X32" s="63" t="s">
        <v>49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50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201804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ZŠ Husova 9, Chrudim - Zajištění bezbariérovosti školy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 xml:space="preserve"> 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10. 2. 2018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32</v>
      </c>
      <c r="AJ46" s="74"/>
      <c r="AK46" s="74"/>
      <c r="AL46" s="74"/>
      <c r="AM46" s="77" t="str">
        <f>IF(E17="","",E17)</f>
        <v>Ing. Josef Dvořák</v>
      </c>
      <c r="AN46" s="77"/>
      <c r="AO46" s="77"/>
      <c r="AP46" s="77"/>
      <c r="AQ46" s="74"/>
      <c r="AR46" s="72"/>
      <c r="AS46" s="86" t="s">
        <v>51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30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52</v>
      </c>
      <c r="D49" s="97"/>
      <c r="E49" s="97"/>
      <c r="F49" s="97"/>
      <c r="G49" s="97"/>
      <c r="H49" s="98"/>
      <c r="I49" s="99" t="s">
        <v>53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54</v>
      </c>
      <c r="AH49" s="97"/>
      <c r="AI49" s="97"/>
      <c r="AJ49" s="97"/>
      <c r="AK49" s="97"/>
      <c r="AL49" s="97"/>
      <c r="AM49" s="97"/>
      <c r="AN49" s="99" t="s">
        <v>55</v>
      </c>
      <c r="AO49" s="97"/>
      <c r="AP49" s="97"/>
      <c r="AQ49" s="101" t="s">
        <v>56</v>
      </c>
      <c r="AR49" s="72"/>
      <c r="AS49" s="102" t="s">
        <v>57</v>
      </c>
      <c r="AT49" s="103" t="s">
        <v>58</v>
      </c>
      <c r="AU49" s="103" t="s">
        <v>59</v>
      </c>
      <c r="AV49" s="103" t="s">
        <v>60</v>
      </c>
      <c r="AW49" s="103" t="s">
        <v>61</v>
      </c>
      <c r="AX49" s="103" t="s">
        <v>62</v>
      </c>
      <c r="AY49" s="103" t="s">
        <v>63</v>
      </c>
      <c r="AZ49" s="103" t="s">
        <v>64</v>
      </c>
      <c r="BA49" s="103" t="s">
        <v>65</v>
      </c>
      <c r="BB49" s="103" t="s">
        <v>66</v>
      </c>
      <c r="BC49" s="103" t="s">
        <v>67</v>
      </c>
      <c r="BD49" s="104" t="s">
        <v>68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69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ROUND(AS52,2)</f>
        <v>0</v>
      </c>
      <c r="AT51" s="114">
        <f>ROUND(SUM(AV51:AW51),2)</f>
        <v>0</v>
      </c>
      <c r="AU51" s="115">
        <f>ROUND(AU52,5)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ROUND(AZ52,2)</f>
        <v>0</v>
      </c>
      <c r="BA51" s="114">
        <f>ROUND(BA52,2)</f>
        <v>0</v>
      </c>
      <c r="BB51" s="114">
        <f>ROUND(BB52,2)</f>
        <v>0</v>
      </c>
      <c r="BC51" s="114">
        <f>ROUND(BC52,2)</f>
        <v>0</v>
      </c>
      <c r="BD51" s="116">
        <f>ROUND(BD52,2)</f>
        <v>0</v>
      </c>
      <c r="BS51" s="117" t="s">
        <v>70</v>
      </c>
      <c r="BT51" s="117" t="s">
        <v>71</v>
      </c>
      <c r="BU51" s="118" t="s">
        <v>72</v>
      </c>
      <c r="BV51" s="117" t="s">
        <v>73</v>
      </c>
      <c r="BW51" s="117" t="s">
        <v>7</v>
      </c>
      <c r="BX51" s="117" t="s">
        <v>74</v>
      </c>
      <c r="CL51" s="117" t="s">
        <v>21</v>
      </c>
    </row>
    <row r="52" s="5" customFormat="1" ht="16.5" customHeight="1">
      <c r="A52" s="119" t="s">
        <v>75</v>
      </c>
      <c r="B52" s="120"/>
      <c r="C52" s="121"/>
      <c r="D52" s="122" t="s">
        <v>76</v>
      </c>
      <c r="E52" s="122"/>
      <c r="F52" s="122"/>
      <c r="G52" s="122"/>
      <c r="H52" s="122"/>
      <c r="I52" s="123"/>
      <c r="J52" s="122" t="s">
        <v>77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'01 - Výtah'!J27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78</v>
      </c>
      <c r="AR52" s="126"/>
      <c r="AS52" s="127">
        <v>0</v>
      </c>
      <c r="AT52" s="128">
        <f>ROUND(SUM(AV52:AW52),2)</f>
        <v>0</v>
      </c>
      <c r="AU52" s="129">
        <f>'01 - Výtah'!P104</f>
        <v>0</v>
      </c>
      <c r="AV52" s="128">
        <f>'01 - Výtah'!J30</f>
        <v>0</v>
      </c>
      <c r="AW52" s="128">
        <f>'01 - Výtah'!J31</f>
        <v>0</v>
      </c>
      <c r="AX52" s="128">
        <f>'01 - Výtah'!J32</f>
        <v>0</v>
      </c>
      <c r="AY52" s="128">
        <f>'01 - Výtah'!J33</f>
        <v>0</v>
      </c>
      <c r="AZ52" s="128">
        <f>'01 - Výtah'!F30</f>
        <v>0</v>
      </c>
      <c r="BA52" s="128">
        <f>'01 - Výtah'!F31</f>
        <v>0</v>
      </c>
      <c r="BB52" s="128">
        <f>'01 - Výtah'!F32</f>
        <v>0</v>
      </c>
      <c r="BC52" s="128">
        <f>'01 - Výtah'!F33</f>
        <v>0</v>
      </c>
      <c r="BD52" s="130">
        <f>'01 - Výtah'!F34</f>
        <v>0</v>
      </c>
      <c r="BT52" s="131" t="s">
        <v>79</v>
      </c>
      <c r="BV52" s="131" t="s">
        <v>73</v>
      </c>
      <c r="BW52" s="131" t="s">
        <v>80</v>
      </c>
      <c r="BX52" s="131" t="s">
        <v>7</v>
      </c>
      <c r="CL52" s="131" t="s">
        <v>21</v>
      </c>
      <c r="CM52" s="131" t="s">
        <v>81</v>
      </c>
    </row>
    <row r="53" s="1" customFormat="1" ht="30" customHeight="1">
      <c r="B53" s="46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2"/>
    </row>
    <row r="54" s="1" customFormat="1" ht="6.96" customHeight="1">
      <c r="B54" s="67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72"/>
    </row>
  </sheetData>
  <sheetProtection sheet="1" formatColumns="0" formatRows="0" objects="1" scenarios="1" spinCount="100000" saltValue="fH0BhCz28q92sG3vU+T3mospQeMq3BZNsrLiMTnUr4Shk+7NhGbHjpyqVtm4QzoQv3Ui+9EHcUwF3v98oVMMQA==" hashValue="txp58b6ro58Pm8uSAagxxKFBIaCUyaYx1fX38HCiiPA6RI6qpvdXhCc1/wZBFxGmB2gghLurYlzYHAXaQkJsTw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Výtah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3"/>
      <c r="C1" s="133"/>
      <c r="D1" s="134" t="s">
        <v>1</v>
      </c>
      <c r="E1" s="133"/>
      <c r="F1" s="135" t="s">
        <v>82</v>
      </c>
      <c r="G1" s="135" t="s">
        <v>83</v>
      </c>
      <c r="H1" s="135"/>
      <c r="I1" s="136"/>
      <c r="J1" s="135" t="s">
        <v>84</v>
      </c>
      <c r="K1" s="134" t="s">
        <v>85</v>
      </c>
      <c r="L1" s="135" t="s">
        <v>86</v>
      </c>
      <c r="M1" s="135"/>
      <c r="N1" s="135"/>
      <c r="O1" s="135"/>
      <c r="P1" s="135"/>
      <c r="Q1" s="135"/>
      <c r="R1" s="135"/>
      <c r="S1" s="135"/>
      <c r="T1" s="13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80</v>
      </c>
      <c r="AZ2" s="137" t="s">
        <v>87</v>
      </c>
      <c r="BA2" s="137" t="s">
        <v>88</v>
      </c>
      <c r="BB2" s="137" t="s">
        <v>89</v>
      </c>
      <c r="BC2" s="137" t="s">
        <v>90</v>
      </c>
      <c r="BD2" s="137" t="s">
        <v>91</v>
      </c>
    </row>
    <row r="3" ht="6.96" customHeight="1">
      <c r="B3" s="25"/>
      <c r="C3" s="26"/>
      <c r="D3" s="26"/>
      <c r="E3" s="26"/>
      <c r="F3" s="26"/>
      <c r="G3" s="26"/>
      <c r="H3" s="26"/>
      <c r="I3" s="138"/>
      <c r="J3" s="26"/>
      <c r="K3" s="27"/>
      <c r="AT3" s="24" t="s">
        <v>81</v>
      </c>
      <c r="AZ3" s="137" t="s">
        <v>48</v>
      </c>
      <c r="BA3" s="137" t="s">
        <v>92</v>
      </c>
      <c r="BB3" s="137" t="s">
        <v>93</v>
      </c>
      <c r="BC3" s="137" t="s">
        <v>94</v>
      </c>
      <c r="BD3" s="137" t="s">
        <v>81</v>
      </c>
    </row>
    <row r="4" ht="36.96" customHeight="1">
      <c r="B4" s="28"/>
      <c r="C4" s="29"/>
      <c r="D4" s="30" t="s">
        <v>95</v>
      </c>
      <c r="E4" s="29"/>
      <c r="F4" s="29"/>
      <c r="G4" s="29"/>
      <c r="H4" s="29"/>
      <c r="I4" s="139"/>
      <c r="J4" s="29"/>
      <c r="K4" s="31"/>
      <c r="M4" s="32" t="s">
        <v>12</v>
      </c>
      <c r="AT4" s="24" t="s">
        <v>6</v>
      </c>
      <c r="AZ4" s="137" t="s">
        <v>96</v>
      </c>
      <c r="BA4" s="137" t="s">
        <v>97</v>
      </c>
      <c r="BB4" s="137" t="s">
        <v>93</v>
      </c>
      <c r="BC4" s="137" t="s">
        <v>98</v>
      </c>
      <c r="BD4" s="137" t="s">
        <v>81</v>
      </c>
    </row>
    <row r="5" ht="6.96" customHeight="1">
      <c r="B5" s="28"/>
      <c r="C5" s="29"/>
      <c r="D5" s="29"/>
      <c r="E5" s="29"/>
      <c r="F5" s="29"/>
      <c r="G5" s="29"/>
      <c r="H5" s="29"/>
      <c r="I5" s="139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39"/>
      <c r="J6" s="29"/>
      <c r="K6" s="31"/>
    </row>
    <row r="7" ht="16.5" customHeight="1">
      <c r="B7" s="28"/>
      <c r="C7" s="29"/>
      <c r="D7" s="29"/>
      <c r="E7" s="140" t="str">
        <f>'Rekapitulace stavby'!K6</f>
        <v>ZŠ Husova 9, Chrudim - Zajištění bezbariérovosti školy</v>
      </c>
      <c r="F7" s="40"/>
      <c r="G7" s="40"/>
      <c r="H7" s="40"/>
      <c r="I7" s="139"/>
      <c r="J7" s="29"/>
      <c r="K7" s="31"/>
    </row>
    <row r="8" s="1" customFormat="1">
      <c r="B8" s="46"/>
      <c r="C8" s="47"/>
      <c r="D8" s="40" t="s">
        <v>99</v>
      </c>
      <c r="E8" s="47"/>
      <c r="F8" s="47"/>
      <c r="G8" s="47"/>
      <c r="H8" s="47"/>
      <c r="I8" s="141"/>
      <c r="J8" s="47"/>
      <c r="K8" s="51"/>
    </row>
    <row r="9" s="1" customFormat="1" ht="36.96" customHeight="1">
      <c r="B9" s="46"/>
      <c r="C9" s="47"/>
      <c r="D9" s="47"/>
      <c r="E9" s="142" t="s">
        <v>100</v>
      </c>
      <c r="F9" s="47"/>
      <c r="G9" s="47"/>
      <c r="H9" s="47"/>
      <c r="I9" s="141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1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3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3" t="s">
        <v>25</v>
      </c>
      <c r="J12" s="144" t="str">
        <f>'Rekapitulace stavby'!AN8</f>
        <v>10. 2. 2018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1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3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3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1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43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3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1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43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33</v>
      </c>
      <c r="F21" s="47"/>
      <c r="G21" s="47"/>
      <c r="H21" s="47"/>
      <c r="I21" s="143" t="s">
        <v>29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1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1"/>
      <c r="J23" s="47"/>
      <c r="K23" s="51"/>
    </row>
    <row r="24" s="6" customFormat="1" ht="42.75" customHeight="1">
      <c r="B24" s="145"/>
      <c r="C24" s="146"/>
      <c r="D24" s="146"/>
      <c r="E24" s="44" t="s">
        <v>101</v>
      </c>
      <c r="F24" s="44"/>
      <c r="G24" s="44"/>
      <c r="H24" s="44"/>
      <c r="I24" s="147"/>
      <c r="J24" s="146"/>
      <c r="K24" s="1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1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49"/>
      <c r="J26" s="106"/>
      <c r="K26" s="150"/>
    </row>
    <row r="27" s="1" customFormat="1" ht="25.44" customHeight="1">
      <c r="B27" s="46"/>
      <c r="C27" s="47"/>
      <c r="D27" s="151" t="s">
        <v>37</v>
      </c>
      <c r="E27" s="47"/>
      <c r="F27" s="47"/>
      <c r="G27" s="47"/>
      <c r="H27" s="47"/>
      <c r="I27" s="141"/>
      <c r="J27" s="152">
        <f>ROUND(J104,2)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49"/>
      <c r="J28" s="106"/>
      <c r="K28" s="150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53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54">
        <f>ROUND(SUM(BE104:BE431), 2)</f>
        <v>0</v>
      </c>
      <c r="G30" s="47"/>
      <c r="H30" s="47"/>
      <c r="I30" s="155">
        <v>0.20999999999999999</v>
      </c>
      <c r="J30" s="154">
        <f>ROUND(ROUND((SUM(BE104:BE431)),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54">
        <f>ROUND(SUM(BF104:BF431), 2)</f>
        <v>0</v>
      </c>
      <c r="G31" s="47"/>
      <c r="H31" s="47"/>
      <c r="I31" s="155">
        <v>0.14999999999999999</v>
      </c>
      <c r="J31" s="154">
        <f>ROUND(ROUND((SUM(BF104:BF431)),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54">
        <f>ROUND(SUM(BG104:BG431), 2)</f>
        <v>0</v>
      </c>
      <c r="G32" s="47"/>
      <c r="H32" s="47"/>
      <c r="I32" s="155">
        <v>0.20999999999999999</v>
      </c>
      <c r="J32" s="154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54">
        <f>ROUND(SUM(BH104:BH431), 2)</f>
        <v>0</v>
      </c>
      <c r="G33" s="47"/>
      <c r="H33" s="47"/>
      <c r="I33" s="155">
        <v>0.14999999999999999</v>
      </c>
      <c r="J33" s="154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54">
        <f>ROUND(SUM(BI104:BI431), 2)</f>
        <v>0</v>
      </c>
      <c r="G34" s="47"/>
      <c r="H34" s="47"/>
      <c r="I34" s="155">
        <v>0</v>
      </c>
      <c r="J34" s="154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1"/>
      <c r="J35" s="47"/>
      <c r="K35" s="51"/>
    </row>
    <row r="36" s="1" customFormat="1" ht="25.44" customHeight="1">
      <c r="B36" s="46"/>
      <c r="C36" s="156"/>
      <c r="D36" s="157" t="s">
        <v>47</v>
      </c>
      <c r="E36" s="98"/>
      <c r="F36" s="98"/>
      <c r="G36" s="158" t="s">
        <v>48</v>
      </c>
      <c r="H36" s="159" t="s">
        <v>49</v>
      </c>
      <c r="I36" s="160"/>
      <c r="J36" s="161">
        <f>SUM(J27:J34)</f>
        <v>0</v>
      </c>
      <c r="K36" s="162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3"/>
      <c r="J37" s="68"/>
      <c r="K37" s="69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6"/>
      <c r="C42" s="30" t="s">
        <v>102</v>
      </c>
      <c r="D42" s="47"/>
      <c r="E42" s="47"/>
      <c r="F42" s="47"/>
      <c r="G42" s="47"/>
      <c r="H42" s="47"/>
      <c r="I42" s="141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1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1"/>
      <c r="J44" s="47"/>
      <c r="K44" s="51"/>
    </row>
    <row r="45" s="1" customFormat="1" ht="16.5" customHeight="1">
      <c r="B45" s="46"/>
      <c r="C45" s="47"/>
      <c r="D45" s="47"/>
      <c r="E45" s="140" t="str">
        <f>E7</f>
        <v>ZŠ Husova 9, Chrudim - Zajištění bezbariérovosti školy</v>
      </c>
      <c r="F45" s="40"/>
      <c r="G45" s="40"/>
      <c r="H45" s="40"/>
      <c r="I45" s="141"/>
      <c r="J45" s="47"/>
      <c r="K45" s="51"/>
    </row>
    <row r="46" s="1" customFormat="1" ht="14.4" customHeight="1">
      <c r="B46" s="46"/>
      <c r="C46" s="40" t="s">
        <v>99</v>
      </c>
      <c r="D46" s="47"/>
      <c r="E46" s="47"/>
      <c r="F46" s="47"/>
      <c r="G46" s="47"/>
      <c r="H46" s="47"/>
      <c r="I46" s="141"/>
      <c r="J46" s="47"/>
      <c r="K46" s="51"/>
    </row>
    <row r="47" s="1" customFormat="1" ht="17.25" customHeight="1">
      <c r="B47" s="46"/>
      <c r="C47" s="47"/>
      <c r="D47" s="47"/>
      <c r="E47" s="142" t="str">
        <f>E9</f>
        <v>01 - Výtah</v>
      </c>
      <c r="F47" s="47"/>
      <c r="G47" s="47"/>
      <c r="H47" s="47"/>
      <c r="I47" s="141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1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3" t="s">
        <v>25</v>
      </c>
      <c r="J49" s="144" t="str">
        <f>IF(J12="","",J12)</f>
        <v>10. 2. 2018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1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3" t="s">
        <v>32</v>
      </c>
      <c r="J51" s="44" t="str">
        <f>E21</f>
        <v>Ing. Josef Dvořák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41"/>
      <c r="J52" s="168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1"/>
      <c r="J53" s="47"/>
      <c r="K53" s="51"/>
    </row>
    <row r="54" s="1" customFormat="1" ht="29.28" customHeight="1">
      <c r="B54" s="46"/>
      <c r="C54" s="169" t="s">
        <v>103</v>
      </c>
      <c r="D54" s="156"/>
      <c r="E54" s="156"/>
      <c r="F54" s="156"/>
      <c r="G54" s="156"/>
      <c r="H54" s="156"/>
      <c r="I54" s="170"/>
      <c r="J54" s="171" t="s">
        <v>104</v>
      </c>
      <c r="K54" s="172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1"/>
      <c r="J55" s="47"/>
      <c r="K55" s="51"/>
    </row>
    <row r="56" s="1" customFormat="1" ht="29.28" customHeight="1">
      <c r="B56" s="46"/>
      <c r="C56" s="173" t="s">
        <v>105</v>
      </c>
      <c r="D56" s="47"/>
      <c r="E56" s="47"/>
      <c r="F56" s="47"/>
      <c r="G56" s="47"/>
      <c r="H56" s="47"/>
      <c r="I56" s="141"/>
      <c r="J56" s="152">
        <f>J104</f>
        <v>0</v>
      </c>
      <c r="K56" s="51"/>
      <c r="AU56" s="24" t="s">
        <v>106</v>
      </c>
    </row>
    <row r="57" s="7" customFormat="1" ht="24.96" customHeight="1">
      <c r="B57" s="174"/>
      <c r="C57" s="175"/>
      <c r="D57" s="176" t="s">
        <v>107</v>
      </c>
      <c r="E57" s="177"/>
      <c r="F57" s="177"/>
      <c r="G57" s="177"/>
      <c r="H57" s="177"/>
      <c r="I57" s="178"/>
      <c r="J57" s="179">
        <f>J105</f>
        <v>0</v>
      </c>
      <c r="K57" s="180"/>
    </row>
    <row r="58" s="8" customFormat="1" ht="19.92" customHeight="1">
      <c r="B58" s="181"/>
      <c r="C58" s="182"/>
      <c r="D58" s="183" t="s">
        <v>108</v>
      </c>
      <c r="E58" s="184"/>
      <c r="F58" s="184"/>
      <c r="G58" s="184"/>
      <c r="H58" s="184"/>
      <c r="I58" s="185"/>
      <c r="J58" s="186">
        <f>J106</f>
        <v>0</v>
      </c>
      <c r="K58" s="187"/>
    </row>
    <row r="59" s="8" customFormat="1" ht="19.92" customHeight="1">
      <c r="B59" s="181"/>
      <c r="C59" s="182"/>
      <c r="D59" s="183" t="s">
        <v>109</v>
      </c>
      <c r="E59" s="184"/>
      <c r="F59" s="184"/>
      <c r="G59" s="184"/>
      <c r="H59" s="184"/>
      <c r="I59" s="185"/>
      <c r="J59" s="186">
        <f>J137</f>
        <v>0</v>
      </c>
      <c r="K59" s="187"/>
    </row>
    <row r="60" s="8" customFormat="1" ht="19.92" customHeight="1">
      <c r="B60" s="181"/>
      <c r="C60" s="182"/>
      <c r="D60" s="183" t="s">
        <v>110</v>
      </c>
      <c r="E60" s="184"/>
      <c r="F60" s="184"/>
      <c r="G60" s="184"/>
      <c r="H60" s="184"/>
      <c r="I60" s="185"/>
      <c r="J60" s="186">
        <f>J158</f>
        <v>0</v>
      </c>
      <c r="K60" s="187"/>
    </row>
    <row r="61" s="8" customFormat="1" ht="19.92" customHeight="1">
      <c r="B61" s="181"/>
      <c r="C61" s="182"/>
      <c r="D61" s="183" t="s">
        <v>111</v>
      </c>
      <c r="E61" s="184"/>
      <c r="F61" s="184"/>
      <c r="G61" s="184"/>
      <c r="H61" s="184"/>
      <c r="I61" s="185"/>
      <c r="J61" s="186">
        <f>J165</f>
        <v>0</v>
      </c>
      <c r="K61" s="187"/>
    </row>
    <row r="62" s="8" customFormat="1" ht="19.92" customHeight="1">
      <c r="B62" s="181"/>
      <c r="C62" s="182"/>
      <c r="D62" s="183" t="s">
        <v>112</v>
      </c>
      <c r="E62" s="184"/>
      <c r="F62" s="184"/>
      <c r="G62" s="184"/>
      <c r="H62" s="184"/>
      <c r="I62" s="185"/>
      <c r="J62" s="186">
        <f>J187</f>
        <v>0</v>
      </c>
      <c r="K62" s="187"/>
    </row>
    <row r="63" s="8" customFormat="1" ht="19.92" customHeight="1">
      <c r="B63" s="181"/>
      <c r="C63" s="182"/>
      <c r="D63" s="183" t="s">
        <v>113</v>
      </c>
      <c r="E63" s="184"/>
      <c r="F63" s="184"/>
      <c r="G63" s="184"/>
      <c r="H63" s="184"/>
      <c r="I63" s="185"/>
      <c r="J63" s="186">
        <f>J202</f>
        <v>0</v>
      </c>
      <c r="K63" s="187"/>
    </row>
    <row r="64" s="8" customFormat="1" ht="19.92" customHeight="1">
      <c r="B64" s="181"/>
      <c r="C64" s="182"/>
      <c r="D64" s="183" t="s">
        <v>114</v>
      </c>
      <c r="E64" s="184"/>
      <c r="F64" s="184"/>
      <c r="G64" s="184"/>
      <c r="H64" s="184"/>
      <c r="I64" s="185"/>
      <c r="J64" s="186">
        <f>J205</f>
        <v>0</v>
      </c>
      <c r="K64" s="187"/>
    </row>
    <row r="65" s="8" customFormat="1" ht="19.92" customHeight="1">
      <c r="B65" s="181"/>
      <c r="C65" s="182"/>
      <c r="D65" s="183" t="s">
        <v>115</v>
      </c>
      <c r="E65" s="184"/>
      <c r="F65" s="184"/>
      <c r="G65" s="184"/>
      <c r="H65" s="184"/>
      <c r="I65" s="185"/>
      <c r="J65" s="186">
        <f>J226</f>
        <v>0</v>
      </c>
      <c r="K65" s="187"/>
    </row>
    <row r="66" s="8" customFormat="1" ht="19.92" customHeight="1">
      <c r="B66" s="181"/>
      <c r="C66" s="182"/>
      <c r="D66" s="183" t="s">
        <v>116</v>
      </c>
      <c r="E66" s="184"/>
      <c r="F66" s="184"/>
      <c r="G66" s="184"/>
      <c r="H66" s="184"/>
      <c r="I66" s="185"/>
      <c r="J66" s="186">
        <f>J239</f>
        <v>0</v>
      </c>
      <c r="K66" s="187"/>
    </row>
    <row r="67" s="8" customFormat="1" ht="19.92" customHeight="1">
      <c r="B67" s="181"/>
      <c r="C67" s="182"/>
      <c r="D67" s="183" t="s">
        <v>117</v>
      </c>
      <c r="E67" s="184"/>
      <c r="F67" s="184"/>
      <c r="G67" s="184"/>
      <c r="H67" s="184"/>
      <c r="I67" s="185"/>
      <c r="J67" s="186">
        <f>J268</f>
        <v>0</v>
      </c>
      <c r="K67" s="187"/>
    </row>
    <row r="68" s="8" customFormat="1" ht="19.92" customHeight="1">
      <c r="B68" s="181"/>
      <c r="C68" s="182"/>
      <c r="D68" s="183" t="s">
        <v>118</v>
      </c>
      <c r="E68" s="184"/>
      <c r="F68" s="184"/>
      <c r="G68" s="184"/>
      <c r="H68" s="184"/>
      <c r="I68" s="185"/>
      <c r="J68" s="186">
        <f>J276</f>
        <v>0</v>
      </c>
      <c r="K68" s="187"/>
    </row>
    <row r="69" s="7" customFormat="1" ht="24.96" customHeight="1">
      <c r="B69" s="174"/>
      <c r="C69" s="175"/>
      <c r="D69" s="176" t="s">
        <v>119</v>
      </c>
      <c r="E69" s="177"/>
      <c r="F69" s="177"/>
      <c r="G69" s="177"/>
      <c r="H69" s="177"/>
      <c r="I69" s="178"/>
      <c r="J69" s="179">
        <f>J278</f>
        <v>0</v>
      </c>
      <c r="K69" s="180"/>
    </row>
    <row r="70" s="8" customFormat="1" ht="19.92" customHeight="1">
      <c r="B70" s="181"/>
      <c r="C70" s="182"/>
      <c r="D70" s="183" t="s">
        <v>120</v>
      </c>
      <c r="E70" s="184"/>
      <c r="F70" s="184"/>
      <c r="G70" s="184"/>
      <c r="H70" s="184"/>
      <c r="I70" s="185"/>
      <c r="J70" s="186">
        <f>J279</f>
        <v>0</v>
      </c>
      <c r="K70" s="187"/>
    </row>
    <row r="71" s="8" customFormat="1" ht="19.92" customHeight="1">
      <c r="B71" s="181"/>
      <c r="C71" s="182"/>
      <c r="D71" s="183" t="s">
        <v>121</v>
      </c>
      <c r="E71" s="184"/>
      <c r="F71" s="184"/>
      <c r="G71" s="184"/>
      <c r="H71" s="184"/>
      <c r="I71" s="185"/>
      <c r="J71" s="186">
        <f>J318</f>
        <v>0</v>
      </c>
      <c r="K71" s="187"/>
    </row>
    <row r="72" s="8" customFormat="1" ht="19.92" customHeight="1">
      <c r="B72" s="181"/>
      <c r="C72" s="182"/>
      <c r="D72" s="183" t="s">
        <v>122</v>
      </c>
      <c r="E72" s="184"/>
      <c r="F72" s="184"/>
      <c r="G72" s="184"/>
      <c r="H72" s="184"/>
      <c r="I72" s="185"/>
      <c r="J72" s="186">
        <f>J320</f>
        <v>0</v>
      </c>
      <c r="K72" s="187"/>
    </row>
    <row r="73" s="8" customFormat="1" ht="19.92" customHeight="1">
      <c r="B73" s="181"/>
      <c r="C73" s="182"/>
      <c r="D73" s="183" t="s">
        <v>123</v>
      </c>
      <c r="E73" s="184"/>
      <c r="F73" s="184"/>
      <c r="G73" s="184"/>
      <c r="H73" s="184"/>
      <c r="I73" s="185"/>
      <c r="J73" s="186">
        <f>J323</f>
        <v>0</v>
      </c>
      <c r="K73" s="187"/>
    </row>
    <row r="74" s="8" customFormat="1" ht="19.92" customHeight="1">
      <c r="B74" s="181"/>
      <c r="C74" s="182"/>
      <c r="D74" s="183" t="s">
        <v>124</v>
      </c>
      <c r="E74" s="184"/>
      <c r="F74" s="184"/>
      <c r="G74" s="184"/>
      <c r="H74" s="184"/>
      <c r="I74" s="185"/>
      <c r="J74" s="186">
        <f>J332</f>
        <v>0</v>
      </c>
      <c r="K74" s="187"/>
    </row>
    <row r="75" s="8" customFormat="1" ht="19.92" customHeight="1">
      <c r="B75" s="181"/>
      <c r="C75" s="182"/>
      <c r="D75" s="183" t="s">
        <v>125</v>
      </c>
      <c r="E75" s="184"/>
      <c r="F75" s="184"/>
      <c r="G75" s="184"/>
      <c r="H75" s="184"/>
      <c r="I75" s="185"/>
      <c r="J75" s="186">
        <f>J349</f>
        <v>0</v>
      </c>
      <c r="K75" s="187"/>
    </row>
    <row r="76" s="8" customFormat="1" ht="19.92" customHeight="1">
      <c r="B76" s="181"/>
      <c r="C76" s="182"/>
      <c r="D76" s="183" t="s">
        <v>126</v>
      </c>
      <c r="E76" s="184"/>
      <c r="F76" s="184"/>
      <c r="G76" s="184"/>
      <c r="H76" s="184"/>
      <c r="I76" s="185"/>
      <c r="J76" s="186">
        <f>J363</f>
        <v>0</v>
      </c>
      <c r="K76" s="187"/>
    </row>
    <row r="77" s="8" customFormat="1" ht="19.92" customHeight="1">
      <c r="B77" s="181"/>
      <c r="C77" s="182"/>
      <c r="D77" s="183" t="s">
        <v>127</v>
      </c>
      <c r="E77" s="184"/>
      <c r="F77" s="184"/>
      <c r="G77" s="184"/>
      <c r="H77" s="184"/>
      <c r="I77" s="185"/>
      <c r="J77" s="186">
        <f>J373</f>
        <v>0</v>
      </c>
      <c r="K77" s="187"/>
    </row>
    <row r="78" s="8" customFormat="1" ht="19.92" customHeight="1">
      <c r="B78" s="181"/>
      <c r="C78" s="182"/>
      <c r="D78" s="183" t="s">
        <v>128</v>
      </c>
      <c r="E78" s="184"/>
      <c r="F78" s="184"/>
      <c r="G78" s="184"/>
      <c r="H78" s="184"/>
      <c r="I78" s="185"/>
      <c r="J78" s="186">
        <f>J396</f>
        <v>0</v>
      </c>
      <c r="K78" s="187"/>
    </row>
    <row r="79" s="8" customFormat="1" ht="19.92" customHeight="1">
      <c r="B79" s="181"/>
      <c r="C79" s="182"/>
      <c r="D79" s="183" t="s">
        <v>129</v>
      </c>
      <c r="E79" s="184"/>
      <c r="F79" s="184"/>
      <c r="G79" s="184"/>
      <c r="H79" s="184"/>
      <c r="I79" s="185"/>
      <c r="J79" s="186">
        <f>J400</f>
        <v>0</v>
      </c>
      <c r="K79" s="187"/>
    </row>
    <row r="80" s="7" customFormat="1" ht="24.96" customHeight="1">
      <c r="B80" s="174"/>
      <c r="C80" s="175"/>
      <c r="D80" s="176" t="s">
        <v>130</v>
      </c>
      <c r="E80" s="177"/>
      <c r="F80" s="177"/>
      <c r="G80" s="177"/>
      <c r="H80" s="177"/>
      <c r="I80" s="178"/>
      <c r="J80" s="179">
        <f>J404</f>
        <v>0</v>
      </c>
      <c r="K80" s="180"/>
    </row>
    <row r="81" s="8" customFormat="1" ht="19.92" customHeight="1">
      <c r="B81" s="181"/>
      <c r="C81" s="182"/>
      <c r="D81" s="183" t="s">
        <v>131</v>
      </c>
      <c r="E81" s="184"/>
      <c r="F81" s="184"/>
      <c r="G81" s="184"/>
      <c r="H81" s="184"/>
      <c r="I81" s="185"/>
      <c r="J81" s="186">
        <f>J405</f>
        <v>0</v>
      </c>
      <c r="K81" s="187"/>
    </row>
    <row r="82" s="8" customFormat="1" ht="19.92" customHeight="1">
      <c r="B82" s="181"/>
      <c r="C82" s="182"/>
      <c r="D82" s="183" t="s">
        <v>132</v>
      </c>
      <c r="E82" s="184"/>
      <c r="F82" s="184"/>
      <c r="G82" s="184"/>
      <c r="H82" s="184"/>
      <c r="I82" s="185"/>
      <c r="J82" s="186">
        <f>J409</f>
        <v>0</v>
      </c>
      <c r="K82" s="187"/>
    </row>
    <row r="83" s="8" customFormat="1" ht="19.92" customHeight="1">
      <c r="B83" s="181"/>
      <c r="C83" s="182"/>
      <c r="D83" s="183" t="s">
        <v>133</v>
      </c>
      <c r="E83" s="184"/>
      <c r="F83" s="184"/>
      <c r="G83" s="184"/>
      <c r="H83" s="184"/>
      <c r="I83" s="185"/>
      <c r="J83" s="186">
        <f>J417</f>
        <v>0</v>
      </c>
      <c r="K83" s="187"/>
    </row>
    <row r="84" s="8" customFormat="1" ht="19.92" customHeight="1">
      <c r="B84" s="181"/>
      <c r="C84" s="182"/>
      <c r="D84" s="183" t="s">
        <v>134</v>
      </c>
      <c r="E84" s="184"/>
      <c r="F84" s="184"/>
      <c r="G84" s="184"/>
      <c r="H84" s="184"/>
      <c r="I84" s="185"/>
      <c r="J84" s="186">
        <f>J425</f>
        <v>0</v>
      </c>
      <c r="K84" s="187"/>
    </row>
    <row r="85" s="1" customFormat="1" ht="21.84" customHeight="1">
      <c r="B85" s="46"/>
      <c r="C85" s="47"/>
      <c r="D85" s="47"/>
      <c r="E85" s="47"/>
      <c r="F85" s="47"/>
      <c r="G85" s="47"/>
      <c r="H85" s="47"/>
      <c r="I85" s="141"/>
      <c r="J85" s="47"/>
      <c r="K85" s="51"/>
    </row>
    <row r="86" s="1" customFormat="1" ht="6.96" customHeight="1">
      <c r="B86" s="67"/>
      <c r="C86" s="68"/>
      <c r="D86" s="68"/>
      <c r="E86" s="68"/>
      <c r="F86" s="68"/>
      <c r="G86" s="68"/>
      <c r="H86" s="68"/>
      <c r="I86" s="163"/>
      <c r="J86" s="68"/>
      <c r="K86" s="69"/>
    </row>
    <row r="90" s="1" customFormat="1" ht="6.96" customHeight="1">
      <c r="B90" s="70"/>
      <c r="C90" s="71"/>
      <c r="D90" s="71"/>
      <c r="E90" s="71"/>
      <c r="F90" s="71"/>
      <c r="G90" s="71"/>
      <c r="H90" s="71"/>
      <c r="I90" s="166"/>
      <c r="J90" s="71"/>
      <c r="K90" s="71"/>
      <c r="L90" s="72"/>
    </row>
    <row r="91" s="1" customFormat="1" ht="36.96" customHeight="1">
      <c r="B91" s="46"/>
      <c r="C91" s="73" t="s">
        <v>135</v>
      </c>
      <c r="D91" s="74"/>
      <c r="E91" s="74"/>
      <c r="F91" s="74"/>
      <c r="G91" s="74"/>
      <c r="H91" s="74"/>
      <c r="I91" s="188"/>
      <c r="J91" s="74"/>
      <c r="K91" s="74"/>
      <c r="L91" s="72"/>
    </row>
    <row r="92" s="1" customFormat="1" ht="6.96" customHeight="1">
      <c r="B92" s="46"/>
      <c r="C92" s="74"/>
      <c r="D92" s="74"/>
      <c r="E92" s="74"/>
      <c r="F92" s="74"/>
      <c r="G92" s="74"/>
      <c r="H92" s="74"/>
      <c r="I92" s="188"/>
      <c r="J92" s="74"/>
      <c r="K92" s="74"/>
      <c r="L92" s="72"/>
    </row>
    <row r="93" s="1" customFormat="1" ht="14.4" customHeight="1">
      <c r="B93" s="46"/>
      <c r="C93" s="76" t="s">
        <v>18</v>
      </c>
      <c r="D93" s="74"/>
      <c r="E93" s="74"/>
      <c r="F93" s="74"/>
      <c r="G93" s="74"/>
      <c r="H93" s="74"/>
      <c r="I93" s="188"/>
      <c r="J93" s="74"/>
      <c r="K93" s="74"/>
      <c r="L93" s="72"/>
    </row>
    <row r="94" s="1" customFormat="1" ht="16.5" customHeight="1">
      <c r="B94" s="46"/>
      <c r="C94" s="74"/>
      <c r="D94" s="74"/>
      <c r="E94" s="189" t="str">
        <f>E7</f>
        <v>ZŠ Husova 9, Chrudim - Zajištění bezbariérovosti školy</v>
      </c>
      <c r="F94" s="76"/>
      <c r="G94" s="76"/>
      <c r="H94" s="76"/>
      <c r="I94" s="188"/>
      <c r="J94" s="74"/>
      <c r="K94" s="74"/>
      <c r="L94" s="72"/>
    </row>
    <row r="95" s="1" customFormat="1" ht="14.4" customHeight="1">
      <c r="B95" s="46"/>
      <c r="C95" s="76" t="s">
        <v>99</v>
      </c>
      <c r="D95" s="74"/>
      <c r="E95" s="74"/>
      <c r="F95" s="74"/>
      <c r="G95" s="74"/>
      <c r="H95" s="74"/>
      <c r="I95" s="188"/>
      <c r="J95" s="74"/>
      <c r="K95" s="74"/>
      <c r="L95" s="72"/>
    </row>
    <row r="96" s="1" customFormat="1" ht="17.25" customHeight="1">
      <c r="B96" s="46"/>
      <c r="C96" s="74"/>
      <c r="D96" s="74"/>
      <c r="E96" s="82" t="str">
        <f>E9</f>
        <v>01 - Výtah</v>
      </c>
      <c r="F96" s="74"/>
      <c r="G96" s="74"/>
      <c r="H96" s="74"/>
      <c r="I96" s="188"/>
      <c r="J96" s="74"/>
      <c r="K96" s="74"/>
      <c r="L96" s="72"/>
    </row>
    <row r="97" s="1" customFormat="1" ht="6.96" customHeight="1">
      <c r="B97" s="46"/>
      <c r="C97" s="74"/>
      <c r="D97" s="74"/>
      <c r="E97" s="74"/>
      <c r="F97" s="74"/>
      <c r="G97" s="74"/>
      <c r="H97" s="74"/>
      <c r="I97" s="188"/>
      <c r="J97" s="74"/>
      <c r="K97" s="74"/>
      <c r="L97" s="72"/>
    </row>
    <row r="98" s="1" customFormat="1" ht="18" customHeight="1">
      <c r="B98" s="46"/>
      <c r="C98" s="76" t="s">
        <v>23</v>
      </c>
      <c r="D98" s="74"/>
      <c r="E98" s="74"/>
      <c r="F98" s="190" t="str">
        <f>F12</f>
        <v xml:space="preserve"> </v>
      </c>
      <c r="G98" s="74"/>
      <c r="H98" s="74"/>
      <c r="I98" s="191" t="s">
        <v>25</v>
      </c>
      <c r="J98" s="85" t="str">
        <f>IF(J12="","",J12)</f>
        <v>10. 2. 2018</v>
      </c>
      <c r="K98" s="74"/>
      <c r="L98" s="72"/>
    </row>
    <row r="99" s="1" customFormat="1" ht="6.96" customHeight="1">
      <c r="B99" s="46"/>
      <c r="C99" s="74"/>
      <c r="D99" s="74"/>
      <c r="E99" s="74"/>
      <c r="F99" s="74"/>
      <c r="G99" s="74"/>
      <c r="H99" s="74"/>
      <c r="I99" s="188"/>
      <c r="J99" s="74"/>
      <c r="K99" s="74"/>
      <c r="L99" s="72"/>
    </row>
    <row r="100" s="1" customFormat="1">
      <c r="B100" s="46"/>
      <c r="C100" s="76" t="s">
        <v>27</v>
      </c>
      <c r="D100" s="74"/>
      <c r="E100" s="74"/>
      <c r="F100" s="190" t="str">
        <f>E15</f>
        <v xml:space="preserve"> </v>
      </c>
      <c r="G100" s="74"/>
      <c r="H100" s="74"/>
      <c r="I100" s="191" t="s">
        <v>32</v>
      </c>
      <c r="J100" s="190" t="str">
        <f>E21</f>
        <v>Ing. Josef Dvořák</v>
      </c>
      <c r="K100" s="74"/>
      <c r="L100" s="72"/>
    </row>
    <row r="101" s="1" customFormat="1" ht="14.4" customHeight="1">
      <c r="B101" s="46"/>
      <c r="C101" s="76" t="s">
        <v>30</v>
      </c>
      <c r="D101" s="74"/>
      <c r="E101" s="74"/>
      <c r="F101" s="190" t="str">
        <f>IF(E18="","",E18)</f>
        <v/>
      </c>
      <c r="G101" s="74"/>
      <c r="H101" s="74"/>
      <c r="I101" s="188"/>
      <c r="J101" s="74"/>
      <c r="K101" s="74"/>
      <c r="L101" s="72"/>
    </row>
    <row r="102" s="1" customFormat="1" ht="10.32" customHeight="1">
      <c r="B102" s="46"/>
      <c r="C102" s="74"/>
      <c r="D102" s="74"/>
      <c r="E102" s="74"/>
      <c r="F102" s="74"/>
      <c r="G102" s="74"/>
      <c r="H102" s="74"/>
      <c r="I102" s="188"/>
      <c r="J102" s="74"/>
      <c r="K102" s="74"/>
      <c r="L102" s="72"/>
    </row>
    <row r="103" s="9" customFormat="1" ht="29.28" customHeight="1">
      <c r="B103" s="192"/>
      <c r="C103" s="193" t="s">
        <v>136</v>
      </c>
      <c r="D103" s="194" t="s">
        <v>56</v>
      </c>
      <c r="E103" s="194" t="s">
        <v>52</v>
      </c>
      <c r="F103" s="194" t="s">
        <v>137</v>
      </c>
      <c r="G103" s="194" t="s">
        <v>138</v>
      </c>
      <c r="H103" s="194" t="s">
        <v>139</v>
      </c>
      <c r="I103" s="195" t="s">
        <v>140</v>
      </c>
      <c r="J103" s="194" t="s">
        <v>104</v>
      </c>
      <c r="K103" s="196" t="s">
        <v>141</v>
      </c>
      <c r="L103" s="197"/>
      <c r="M103" s="102" t="s">
        <v>142</v>
      </c>
      <c r="N103" s="103" t="s">
        <v>41</v>
      </c>
      <c r="O103" s="103" t="s">
        <v>143</v>
      </c>
      <c r="P103" s="103" t="s">
        <v>144</v>
      </c>
      <c r="Q103" s="103" t="s">
        <v>145</v>
      </c>
      <c r="R103" s="103" t="s">
        <v>146</v>
      </c>
      <c r="S103" s="103" t="s">
        <v>147</v>
      </c>
      <c r="T103" s="104" t="s">
        <v>148</v>
      </c>
    </row>
    <row r="104" s="1" customFormat="1" ht="29.28" customHeight="1">
      <c r="B104" s="46"/>
      <c r="C104" s="108" t="s">
        <v>105</v>
      </c>
      <c r="D104" s="74"/>
      <c r="E104" s="74"/>
      <c r="F104" s="74"/>
      <c r="G104" s="74"/>
      <c r="H104" s="74"/>
      <c r="I104" s="188"/>
      <c r="J104" s="198">
        <f>BK104</f>
        <v>0</v>
      </c>
      <c r="K104" s="74"/>
      <c r="L104" s="72"/>
      <c r="M104" s="105"/>
      <c r="N104" s="106"/>
      <c r="O104" s="106"/>
      <c r="P104" s="199">
        <f>P105+P278+P404</f>
        <v>0</v>
      </c>
      <c r="Q104" s="106"/>
      <c r="R104" s="199">
        <f>R105+R278+R404</f>
        <v>15.150511310000001</v>
      </c>
      <c r="S104" s="106"/>
      <c r="T104" s="200">
        <f>T105+T278+T404</f>
        <v>5.7794382500000001</v>
      </c>
      <c r="AT104" s="24" t="s">
        <v>70</v>
      </c>
      <c r="AU104" s="24" t="s">
        <v>106</v>
      </c>
      <c r="BK104" s="201">
        <f>BK105+BK278+BK404</f>
        <v>0</v>
      </c>
    </row>
    <row r="105" s="10" customFormat="1" ht="37.44" customHeight="1">
      <c r="B105" s="202"/>
      <c r="C105" s="203"/>
      <c r="D105" s="204" t="s">
        <v>70</v>
      </c>
      <c r="E105" s="205" t="s">
        <v>149</v>
      </c>
      <c r="F105" s="205" t="s">
        <v>150</v>
      </c>
      <c r="G105" s="203"/>
      <c r="H105" s="203"/>
      <c r="I105" s="206"/>
      <c r="J105" s="207">
        <f>BK105</f>
        <v>0</v>
      </c>
      <c r="K105" s="203"/>
      <c r="L105" s="208"/>
      <c r="M105" s="209"/>
      <c r="N105" s="210"/>
      <c r="O105" s="210"/>
      <c r="P105" s="211">
        <f>P106+P137+P158+P165+P187+P202+P205+P226+P239+P268+P276</f>
        <v>0</v>
      </c>
      <c r="Q105" s="210"/>
      <c r="R105" s="211">
        <f>R106+R137+R158+R165+R187+R202+R205+R226+R239+R268+R276</f>
        <v>14.62116634</v>
      </c>
      <c r="S105" s="210"/>
      <c r="T105" s="212">
        <f>T106+T137+T158+T165+T187+T202+T205+T226+T239+T268+T276</f>
        <v>5.617445</v>
      </c>
      <c r="AR105" s="213" t="s">
        <v>79</v>
      </c>
      <c r="AT105" s="214" t="s">
        <v>70</v>
      </c>
      <c r="AU105" s="214" t="s">
        <v>71</v>
      </c>
      <c r="AY105" s="213" t="s">
        <v>151</v>
      </c>
      <c r="BK105" s="215">
        <f>BK106+BK137+BK158+BK165+BK187+BK202+BK205+BK226+BK239+BK268+BK276</f>
        <v>0</v>
      </c>
    </row>
    <row r="106" s="10" customFormat="1" ht="19.92" customHeight="1">
      <c r="B106" s="202"/>
      <c r="C106" s="203"/>
      <c r="D106" s="204" t="s">
        <v>70</v>
      </c>
      <c r="E106" s="216" t="s">
        <v>79</v>
      </c>
      <c r="F106" s="216" t="s">
        <v>152</v>
      </c>
      <c r="G106" s="203"/>
      <c r="H106" s="203"/>
      <c r="I106" s="206"/>
      <c r="J106" s="217">
        <f>BK106</f>
        <v>0</v>
      </c>
      <c r="K106" s="203"/>
      <c r="L106" s="208"/>
      <c r="M106" s="209"/>
      <c r="N106" s="210"/>
      <c r="O106" s="210"/>
      <c r="P106" s="211">
        <f>SUM(P107:P136)</f>
        <v>0</v>
      </c>
      <c r="Q106" s="210"/>
      <c r="R106" s="211">
        <f>SUM(R107:R136)</f>
        <v>0</v>
      </c>
      <c r="S106" s="210"/>
      <c r="T106" s="212">
        <f>SUM(T107:T136)</f>
        <v>0</v>
      </c>
      <c r="AR106" s="213" t="s">
        <v>79</v>
      </c>
      <c r="AT106" s="214" t="s">
        <v>70</v>
      </c>
      <c r="AU106" s="214" t="s">
        <v>79</v>
      </c>
      <c r="AY106" s="213" t="s">
        <v>151</v>
      </c>
      <c r="BK106" s="215">
        <f>SUM(BK107:BK136)</f>
        <v>0</v>
      </c>
    </row>
    <row r="107" s="1" customFormat="1" ht="25.5" customHeight="1">
      <c r="B107" s="46"/>
      <c r="C107" s="218" t="s">
        <v>79</v>
      </c>
      <c r="D107" s="218" t="s">
        <v>153</v>
      </c>
      <c r="E107" s="219" t="s">
        <v>154</v>
      </c>
      <c r="F107" s="220" t="s">
        <v>155</v>
      </c>
      <c r="G107" s="221" t="s">
        <v>93</v>
      </c>
      <c r="H107" s="222">
        <v>5.8449999999999998</v>
      </c>
      <c r="I107" s="223"/>
      <c r="J107" s="224">
        <f>ROUND(I107*H107,2)</f>
        <v>0</v>
      </c>
      <c r="K107" s="220" t="s">
        <v>156</v>
      </c>
      <c r="L107" s="72"/>
      <c r="M107" s="225" t="s">
        <v>21</v>
      </c>
      <c r="N107" s="226" t="s">
        <v>42</v>
      </c>
      <c r="O107" s="47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AR107" s="24" t="s">
        <v>157</v>
      </c>
      <c r="AT107" s="24" t="s">
        <v>153</v>
      </c>
      <c r="AU107" s="24" t="s">
        <v>81</v>
      </c>
      <c r="AY107" s="24" t="s">
        <v>151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4" t="s">
        <v>79</v>
      </c>
      <c r="BK107" s="229">
        <f>ROUND(I107*H107,2)</f>
        <v>0</v>
      </c>
      <c r="BL107" s="24" t="s">
        <v>157</v>
      </c>
      <c r="BM107" s="24" t="s">
        <v>158</v>
      </c>
    </row>
    <row r="108" s="11" customFormat="1">
      <c r="B108" s="230"/>
      <c r="C108" s="231"/>
      <c r="D108" s="232" t="s">
        <v>159</v>
      </c>
      <c r="E108" s="233" t="s">
        <v>21</v>
      </c>
      <c r="F108" s="234" t="s">
        <v>160</v>
      </c>
      <c r="G108" s="231"/>
      <c r="H108" s="233" t="s">
        <v>21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159</v>
      </c>
      <c r="AU108" s="240" t="s">
        <v>81</v>
      </c>
      <c r="AV108" s="11" t="s">
        <v>79</v>
      </c>
      <c r="AW108" s="11" t="s">
        <v>34</v>
      </c>
      <c r="AX108" s="11" t="s">
        <v>71</v>
      </c>
      <c r="AY108" s="240" t="s">
        <v>151</v>
      </c>
    </row>
    <row r="109" s="12" customFormat="1">
      <c r="B109" s="241"/>
      <c r="C109" s="242"/>
      <c r="D109" s="232" t="s">
        <v>159</v>
      </c>
      <c r="E109" s="243" t="s">
        <v>48</v>
      </c>
      <c r="F109" s="244" t="s">
        <v>161</v>
      </c>
      <c r="G109" s="242"/>
      <c r="H109" s="245">
        <v>5.8449999999999998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AT109" s="251" t="s">
        <v>159</v>
      </c>
      <c r="AU109" s="251" t="s">
        <v>81</v>
      </c>
      <c r="AV109" s="12" t="s">
        <v>81</v>
      </c>
      <c r="AW109" s="12" t="s">
        <v>34</v>
      </c>
      <c r="AX109" s="12" t="s">
        <v>71</v>
      </c>
      <c r="AY109" s="251" t="s">
        <v>151</v>
      </c>
    </row>
    <row r="110" s="13" customFormat="1">
      <c r="B110" s="252"/>
      <c r="C110" s="253"/>
      <c r="D110" s="232" t="s">
        <v>159</v>
      </c>
      <c r="E110" s="254" t="s">
        <v>21</v>
      </c>
      <c r="F110" s="255" t="s">
        <v>162</v>
      </c>
      <c r="G110" s="253"/>
      <c r="H110" s="256">
        <v>5.8449999999999998</v>
      </c>
      <c r="I110" s="257"/>
      <c r="J110" s="253"/>
      <c r="K110" s="253"/>
      <c r="L110" s="258"/>
      <c r="M110" s="259"/>
      <c r="N110" s="260"/>
      <c r="O110" s="260"/>
      <c r="P110" s="260"/>
      <c r="Q110" s="260"/>
      <c r="R110" s="260"/>
      <c r="S110" s="260"/>
      <c r="T110" s="261"/>
      <c r="AT110" s="262" t="s">
        <v>159</v>
      </c>
      <c r="AU110" s="262" t="s">
        <v>81</v>
      </c>
      <c r="AV110" s="13" t="s">
        <v>157</v>
      </c>
      <c r="AW110" s="13" t="s">
        <v>34</v>
      </c>
      <c r="AX110" s="13" t="s">
        <v>79</v>
      </c>
      <c r="AY110" s="262" t="s">
        <v>151</v>
      </c>
    </row>
    <row r="111" s="1" customFormat="1" ht="25.5" customHeight="1">
      <c r="B111" s="46"/>
      <c r="C111" s="218" t="s">
        <v>81</v>
      </c>
      <c r="D111" s="218" t="s">
        <v>153</v>
      </c>
      <c r="E111" s="219" t="s">
        <v>163</v>
      </c>
      <c r="F111" s="220" t="s">
        <v>164</v>
      </c>
      <c r="G111" s="221" t="s">
        <v>93</v>
      </c>
      <c r="H111" s="222">
        <v>0.83399999999999996</v>
      </c>
      <c r="I111" s="223"/>
      <c r="J111" s="224">
        <f>ROUND(I111*H111,2)</f>
        <v>0</v>
      </c>
      <c r="K111" s="220" t="s">
        <v>156</v>
      </c>
      <c r="L111" s="72"/>
      <c r="M111" s="225" t="s">
        <v>21</v>
      </c>
      <c r="N111" s="226" t="s">
        <v>42</v>
      </c>
      <c r="O111" s="47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24" t="s">
        <v>157</v>
      </c>
      <c r="AT111" s="24" t="s">
        <v>153</v>
      </c>
      <c r="AU111" s="24" t="s">
        <v>81</v>
      </c>
      <c r="AY111" s="24" t="s">
        <v>151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4" t="s">
        <v>79</v>
      </c>
      <c r="BK111" s="229">
        <f>ROUND(I111*H111,2)</f>
        <v>0</v>
      </c>
      <c r="BL111" s="24" t="s">
        <v>157</v>
      </c>
      <c r="BM111" s="24" t="s">
        <v>165</v>
      </c>
    </row>
    <row r="112" s="11" customFormat="1">
      <c r="B112" s="230"/>
      <c r="C112" s="231"/>
      <c r="D112" s="232" t="s">
        <v>159</v>
      </c>
      <c r="E112" s="233" t="s">
        <v>21</v>
      </c>
      <c r="F112" s="234" t="s">
        <v>166</v>
      </c>
      <c r="G112" s="231"/>
      <c r="H112" s="233" t="s">
        <v>21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AT112" s="240" t="s">
        <v>159</v>
      </c>
      <c r="AU112" s="240" t="s">
        <v>81</v>
      </c>
      <c r="AV112" s="11" t="s">
        <v>79</v>
      </c>
      <c r="AW112" s="11" t="s">
        <v>34</v>
      </c>
      <c r="AX112" s="11" t="s">
        <v>71</v>
      </c>
      <c r="AY112" s="240" t="s">
        <v>151</v>
      </c>
    </row>
    <row r="113" s="11" customFormat="1">
      <c r="B113" s="230"/>
      <c r="C113" s="231"/>
      <c r="D113" s="232" t="s">
        <v>159</v>
      </c>
      <c r="E113" s="233" t="s">
        <v>21</v>
      </c>
      <c r="F113" s="234" t="s">
        <v>167</v>
      </c>
      <c r="G113" s="231"/>
      <c r="H113" s="233" t="s">
        <v>21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159</v>
      </c>
      <c r="AU113" s="240" t="s">
        <v>81</v>
      </c>
      <c r="AV113" s="11" t="s">
        <v>79</v>
      </c>
      <c r="AW113" s="11" t="s">
        <v>34</v>
      </c>
      <c r="AX113" s="11" t="s">
        <v>71</v>
      </c>
      <c r="AY113" s="240" t="s">
        <v>151</v>
      </c>
    </row>
    <row r="114" s="12" customFormat="1">
      <c r="B114" s="241"/>
      <c r="C114" s="242"/>
      <c r="D114" s="232" t="s">
        <v>159</v>
      </c>
      <c r="E114" s="243" t="s">
        <v>21</v>
      </c>
      <c r="F114" s="244" t="s">
        <v>168</v>
      </c>
      <c r="G114" s="242"/>
      <c r="H114" s="245">
        <v>0.83399999999999996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AT114" s="251" t="s">
        <v>159</v>
      </c>
      <c r="AU114" s="251" t="s">
        <v>81</v>
      </c>
      <c r="AV114" s="12" t="s">
        <v>81</v>
      </c>
      <c r="AW114" s="12" t="s">
        <v>34</v>
      </c>
      <c r="AX114" s="12" t="s">
        <v>71</v>
      </c>
      <c r="AY114" s="251" t="s">
        <v>151</v>
      </c>
    </row>
    <row r="115" s="14" customFormat="1">
      <c r="B115" s="263"/>
      <c r="C115" s="264"/>
      <c r="D115" s="232" t="s">
        <v>159</v>
      </c>
      <c r="E115" s="265" t="s">
        <v>96</v>
      </c>
      <c r="F115" s="266" t="s">
        <v>169</v>
      </c>
      <c r="G115" s="264"/>
      <c r="H115" s="267">
        <v>0.83399999999999996</v>
      </c>
      <c r="I115" s="268"/>
      <c r="J115" s="264"/>
      <c r="K115" s="264"/>
      <c r="L115" s="269"/>
      <c r="M115" s="270"/>
      <c r="N115" s="271"/>
      <c r="O115" s="271"/>
      <c r="P115" s="271"/>
      <c r="Q115" s="271"/>
      <c r="R115" s="271"/>
      <c r="S115" s="271"/>
      <c r="T115" s="272"/>
      <c r="AT115" s="273" t="s">
        <v>159</v>
      </c>
      <c r="AU115" s="273" t="s">
        <v>81</v>
      </c>
      <c r="AV115" s="14" t="s">
        <v>91</v>
      </c>
      <c r="AW115" s="14" t="s">
        <v>34</v>
      </c>
      <c r="AX115" s="14" t="s">
        <v>71</v>
      </c>
      <c r="AY115" s="273" t="s">
        <v>151</v>
      </c>
    </row>
    <row r="116" s="13" customFormat="1">
      <c r="B116" s="252"/>
      <c r="C116" s="253"/>
      <c r="D116" s="232" t="s">
        <v>159</v>
      </c>
      <c r="E116" s="254" t="s">
        <v>21</v>
      </c>
      <c r="F116" s="255" t="s">
        <v>162</v>
      </c>
      <c r="G116" s="253"/>
      <c r="H116" s="256">
        <v>0.83399999999999996</v>
      </c>
      <c r="I116" s="257"/>
      <c r="J116" s="253"/>
      <c r="K116" s="253"/>
      <c r="L116" s="258"/>
      <c r="M116" s="259"/>
      <c r="N116" s="260"/>
      <c r="O116" s="260"/>
      <c r="P116" s="260"/>
      <c r="Q116" s="260"/>
      <c r="R116" s="260"/>
      <c r="S116" s="260"/>
      <c r="T116" s="261"/>
      <c r="AT116" s="262" t="s">
        <v>159</v>
      </c>
      <c r="AU116" s="262" t="s">
        <v>81</v>
      </c>
      <c r="AV116" s="13" t="s">
        <v>157</v>
      </c>
      <c r="AW116" s="13" t="s">
        <v>34</v>
      </c>
      <c r="AX116" s="13" t="s">
        <v>79</v>
      </c>
      <c r="AY116" s="262" t="s">
        <v>151</v>
      </c>
    </row>
    <row r="117" s="1" customFormat="1" ht="38.25" customHeight="1">
      <c r="B117" s="46"/>
      <c r="C117" s="218" t="s">
        <v>91</v>
      </c>
      <c r="D117" s="218" t="s">
        <v>153</v>
      </c>
      <c r="E117" s="219" t="s">
        <v>170</v>
      </c>
      <c r="F117" s="220" t="s">
        <v>171</v>
      </c>
      <c r="G117" s="221" t="s">
        <v>93</v>
      </c>
      <c r="H117" s="222">
        <v>5.0110000000000001</v>
      </c>
      <c r="I117" s="223"/>
      <c r="J117" s="224">
        <f>ROUND(I117*H117,2)</f>
        <v>0</v>
      </c>
      <c r="K117" s="220" t="s">
        <v>156</v>
      </c>
      <c r="L117" s="72"/>
      <c r="M117" s="225" t="s">
        <v>21</v>
      </c>
      <c r="N117" s="226" t="s">
        <v>42</v>
      </c>
      <c r="O117" s="47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AR117" s="24" t="s">
        <v>157</v>
      </c>
      <c r="AT117" s="24" t="s">
        <v>153</v>
      </c>
      <c r="AU117" s="24" t="s">
        <v>81</v>
      </c>
      <c r="AY117" s="24" t="s">
        <v>151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24" t="s">
        <v>79</v>
      </c>
      <c r="BK117" s="229">
        <f>ROUND(I117*H117,2)</f>
        <v>0</v>
      </c>
      <c r="BL117" s="24" t="s">
        <v>157</v>
      </c>
      <c r="BM117" s="24" t="s">
        <v>172</v>
      </c>
    </row>
    <row r="118" s="11" customFormat="1">
      <c r="B118" s="230"/>
      <c r="C118" s="231"/>
      <c r="D118" s="232" t="s">
        <v>159</v>
      </c>
      <c r="E118" s="233" t="s">
        <v>21</v>
      </c>
      <c r="F118" s="234" t="s">
        <v>166</v>
      </c>
      <c r="G118" s="231"/>
      <c r="H118" s="233" t="s">
        <v>21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AT118" s="240" t="s">
        <v>159</v>
      </c>
      <c r="AU118" s="240" t="s">
        <v>81</v>
      </c>
      <c r="AV118" s="11" t="s">
        <v>79</v>
      </c>
      <c r="AW118" s="11" t="s">
        <v>34</v>
      </c>
      <c r="AX118" s="11" t="s">
        <v>71</v>
      </c>
      <c r="AY118" s="240" t="s">
        <v>151</v>
      </c>
    </row>
    <row r="119" s="12" customFormat="1">
      <c r="B119" s="241"/>
      <c r="C119" s="242"/>
      <c r="D119" s="232" t="s">
        <v>159</v>
      </c>
      <c r="E119" s="243" t="s">
        <v>21</v>
      </c>
      <c r="F119" s="244" t="s">
        <v>173</v>
      </c>
      <c r="G119" s="242"/>
      <c r="H119" s="245">
        <v>5.0110000000000001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AT119" s="251" t="s">
        <v>159</v>
      </c>
      <c r="AU119" s="251" t="s">
        <v>81</v>
      </c>
      <c r="AV119" s="12" t="s">
        <v>81</v>
      </c>
      <c r="AW119" s="12" t="s">
        <v>34</v>
      </c>
      <c r="AX119" s="12" t="s">
        <v>71</v>
      </c>
      <c r="AY119" s="251" t="s">
        <v>151</v>
      </c>
    </row>
    <row r="120" s="13" customFormat="1">
      <c r="B120" s="252"/>
      <c r="C120" s="253"/>
      <c r="D120" s="232" t="s">
        <v>159</v>
      </c>
      <c r="E120" s="254" t="s">
        <v>21</v>
      </c>
      <c r="F120" s="255" t="s">
        <v>162</v>
      </c>
      <c r="G120" s="253"/>
      <c r="H120" s="256">
        <v>5.0110000000000001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AT120" s="262" t="s">
        <v>159</v>
      </c>
      <c r="AU120" s="262" t="s">
        <v>81</v>
      </c>
      <c r="AV120" s="13" t="s">
        <v>157</v>
      </c>
      <c r="AW120" s="13" t="s">
        <v>34</v>
      </c>
      <c r="AX120" s="13" t="s">
        <v>79</v>
      </c>
      <c r="AY120" s="262" t="s">
        <v>151</v>
      </c>
    </row>
    <row r="121" s="1" customFormat="1" ht="38.25" customHeight="1">
      <c r="B121" s="46"/>
      <c r="C121" s="218" t="s">
        <v>157</v>
      </c>
      <c r="D121" s="218" t="s">
        <v>153</v>
      </c>
      <c r="E121" s="219" t="s">
        <v>174</v>
      </c>
      <c r="F121" s="220" t="s">
        <v>175</v>
      </c>
      <c r="G121" s="221" t="s">
        <v>93</v>
      </c>
      <c r="H121" s="222">
        <v>20.044</v>
      </c>
      <c r="I121" s="223"/>
      <c r="J121" s="224">
        <f>ROUND(I121*H121,2)</f>
        <v>0</v>
      </c>
      <c r="K121" s="220" t="s">
        <v>156</v>
      </c>
      <c r="L121" s="72"/>
      <c r="M121" s="225" t="s">
        <v>21</v>
      </c>
      <c r="N121" s="226" t="s">
        <v>42</v>
      </c>
      <c r="O121" s="47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AR121" s="24" t="s">
        <v>157</v>
      </c>
      <c r="AT121" s="24" t="s">
        <v>153</v>
      </c>
      <c r="AU121" s="24" t="s">
        <v>81</v>
      </c>
      <c r="AY121" s="24" t="s">
        <v>151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24" t="s">
        <v>79</v>
      </c>
      <c r="BK121" s="229">
        <f>ROUND(I121*H121,2)</f>
        <v>0</v>
      </c>
      <c r="BL121" s="24" t="s">
        <v>157</v>
      </c>
      <c r="BM121" s="24" t="s">
        <v>176</v>
      </c>
    </row>
    <row r="122" s="12" customFormat="1">
      <c r="B122" s="241"/>
      <c r="C122" s="242"/>
      <c r="D122" s="232" t="s">
        <v>159</v>
      </c>
      <c r="E122" s="242"/>
      <c r="F122" s="244" t="s">
        <v>177</v>
      </c>
      <c r="G122" s="242"/>
      <c r="H122" s="245">
        <v>20.044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AT122" s="251" t="s">
        <v>159</v>
      </c>
      <c r="AU122" s="251" t="s">
        <v>81</v>
      </c>
      <c r="AV122" s="12" t="s">
        <v>81</v>
      </c>
      <c r="AW122" s="12" t="s">
        <v>6</v>
      </c>
      <c r="AX122" s="12" t="s">
        <v>79</v>
      </c>
      <c r="AY122" s="251" t="s">
        <v>151</v>
      </c>
    </row>
    <row r="123" s="1" customFormat="1" ht="38.25" customHeight="1">
      <c r="B123" s="46"/>
      <c r="C123" s="218" t="s">
        <v>178</v>
      </c>
      <c r="D123" s="218" t="s">
        <v>153</v>
      </c>
      <c r="E123" s="219" t="s">
        <v>179</v>
      </c>
      <c r="F123" s="220" t="s">
        <v>180</v>
      </c>
      <c r="G123" s="221" t="s">
        <v>93</v>
      </c>
      <c r="H123" s="222">
        <v>5.0110000000000001</v>
      </c>
      <c r="I123" s="223"/>
      <c r="J123" s="224">
        <f>ROUND(I123*H123,2)</f>
        <v>0</v>
      </c>
      <c r="K123" s="220" t="s">
        <v>156</v>
      </c>
      <c r="L123" s="72"/>
      <c r="M123" s="225" t="s">
        <v>21</v>
      </c>
      <c r="N123" s="226" t="s">
        <v>42</v>
      </c>
      <c r="O123" s="47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24" t="s">
        <v>157</v>
      </c>
      <c r="AT123" s="24" t="s">
        <v>153</v>
      </c>
      <c r="AU123" s="24" t="s">
        <v>81</v>
      </c>
      <c r="AY123" s="24" t="s">
        <v>151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4" t="s">
        <v>79</v>
      </c>
      <c r="BK123" s="229">
        <f>ROUND(I123*H123,2)</f>
        <v>0</v>
      </c>
      <c r="BL123" s="24" t="s">
        <v>157</v>
      </c>
      <c r="BM123" s="24" t="s">
        <v>181</v>
      </c>
    </row>
    <row r="124" s="1" customFormat="1">
      <c r="B124" s="46"/>
      <c r="C124" s="74"/>
      <c r="D124" s="232" t="s">
        <v>182</v>
      </c>
      <c r="E124" s="74"/>
      <c r="F124" s="274" t="s">
        <v>183</v>
      </c>
      <c r="G124" s="74"/>
      <c r="H124" s="74"/>
      <c r="I124" s="188"/>
      <c r="J124" s="74"/>
      <c r="K124" s="74"/>
      <c r="L124" s="72"/>
      <c r="M124" s="275"/>
      <c r="N124" s="47"/>
      <c r="O124" s="47"/>
      <c r="P124" s="47"/>
      <c r="Q124" s="47"/>
      <c r="R124" s="47"/>
      <c r="S124" s="47"/>
      <c r="T124" s="95"/>
      <c r="AT124" s="24" t="s">
        <v>182</v>
      </c>
      <c r="AU124" s="24" t="s">
        <v>81</v>
      </c>
    </row>
    <row r="125" s="11" customFormat="1">
      <c r="B125" s="230"/>
      <c r="C125" s="231"/>
      <c r="D125" s="232" t="s">
        <v>159</v>
      </c>
      <c r="E125" s="233" t="s">
        <v>21</v>
      </c>
      <c r="F125" s="234" t="s">
        <v>166</v>
      </c>
      <c r="G125" s="231"/>
      <c r="H125" s="233" t="s">
        <v>21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AT125" s="240" t="s">
        <v>159</v>
      </c>
      <c r="AU125" s="240" t="s">
        <v>81</v>
      </c>
      <c r="AV125" s="11" t="s">
        <v>79</v>
      </c>
      <c r="AW125" s="11" t="s">
        <v>34</v>
      </c>
      <c r="AX125" s="11" t="s">
        <v>71</v>
      </c>
      <c r="AY125" s="240" t="s">
        <v>151</v>
      </c>
    </row>
    <row r="126" s="12" customFormat="1">
      <c r="B126" s="241"/>
      <c r="C126" s="242"/>
      <c r="D126" s="232" t="s">
        <v>159</v>
      </c>
      <c r="E126" s="243" t="s">
        <v>21</v>
      </c>
      <c r="F126" s="244" t="s">
        <v>173</v>
      </c>
      <c r="G126" s="242"/>
      <c r="H126" s="245">
        <v>5.0110000000000001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AT126" s="251" t="s">
        <v>159</v>
      </c>
      <c r="AU126" s="251" t="s">
        <v>81</v>
      </c>
      <c r="AV126" s="12" t="s">
        <v>81</v>
      </c>
      <c r="AW126" s="12" t="s">
        <v>34</v>
      </c>
      <c r="AX126" s="12" t="s">
        <v>71</v>
      </c>
      <c r="AY126" s="251" t="s">
        <v>151</v>
      </c>
    </row>
    <row r="127" s="13" customFormat="1">
      <c r="B127" s="252"/>
      <c r="C127" s="253"/>
      <c r="D127" s="232" t="s">
        <v>159</v>
      </c>
      <c r="E127" s="254" t="s">
        <v>21</v>
      </c>
      <c r="F127" s="255" t="s">
        <v>162</v>
      </c>
      <c r="G127" s="253"/>
      <c r="H127" s="256">
        <v>5.0110000000000001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AT127" s="262" t="s">
        <v>159</v>
      </c>
      <c r="AU127" s="262" t="s">
        <v>81</v>
      </c>
      <c r="AV127" s="13" t="s">
        <v>157</v>
      </c>
      <c r="AW127" s="13" t="s">
        <v>34</v>
      </c>
      <c r="AX127" s="13" t="s">
        <v>79</v>
      </c>
      <c r="AY127" s="262" t="s">
        <v>151</v>
      </c>
    </row>
    <row r="128" s="1" customFormat="1" ht="51" customHeight="1">
      <c r="B128" s="46"/>
      <c r="C128" s="218" t="s">
        <v>184</v>
      </c>
      <c r="D128" s="218" t="s">
        <v>153</v>
      </c>
      <c r="E128" s="219" t="s">
        <v>185</v>
      </c>
      <c r="F128" s="220" t="s">
        <v>186</v>
      </c>
      <c r="G128" s="221" t="s">
        <v>93</v>
      </c>
      <c r="H128" s="222">
        <v>25.055</v>
      </c>
      <c r="I128" s="223"/>
      <c r="J128" s="224">
        <f>ROUND(I128*H128,2)</f>
        <v>0</v>
      </c>
      <c r="K128" s="220" t="s">
        <v>156</v>
      </c>
      <c r="L128" s="72"/>
      <c r="M128" s="225" t="s">
        <v>21</v>
      </c>
      <c r="N128" s="226" t="s">
        <v>42</v>
      </c>
      <c r="O128" s="47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24" t="s">
        <v>157</v>
      </c>
      <c r="AT128" s="24" t="s">
        <v>153</v>
      </c>
      <c r="AU128" s="24" t="s">
        <v>81</v>
      </c>
      <c r="AY128" s="24" t="s">
        <v>151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4" t="s">
        <v>79</v>
      </c>
      <c r="BK128" s="229">
        <f>ROUND(I128*H128,2)</f>
        <v>0</v>
      </c>
      <c r="BL128" s="24" t="s">
        <v>157</v>
      </c>
      <c r="BM128" s="24" t="s">
        <v>187</v>
      </c>
    </row>
    <row r="129" s="1" customFormat="1">
      <c r="B129" s="46"/>
      <c r="C129" s="74"/>
      <c r="D129" s="232" t="s">
        <v>182</v>
      </c>
      <c r="E129" s="74"/>
      <c r="F129" s="274" t="s">
        <v>183</v>
      </c>
      <c r="G129" s="74"/>
      <c r="H129" s="74"/>
      <c r="I129" s="188"/>
      <c r="J129" s="74"/>
      <c r="K129" s="74"/>
      <c r="L129" s="72"/>
      <c r="M129" s="275"/>
      <c r="N129" s="47"/>
      <c r="O129" s="47"/>
      <c r="P129" s="47"/>
      <c r="Q129" s="47"/>
      <c r="R129" s="47"/>
      <c r="S129" s="47"/>
      <c r="T129" s="95"/>
      <c r="AT129" s="24" t="s">
        <v>182</v>
      </c>
      <c r="AU129" s="24" t="s">
        <v>81</v>
      </c>
    </row>
    <row r="130" s="12" customFormat="1">
      <c r="B130" s="241"/>
      <c r="C130" s="242"/>
      <c r="D130" s="232" t="s">
        <v>159</v>
      </c>
      <c r="E130" s="242"/>
      <c r="F130" s="244" t="s">
        <v>188</v>
      </c>
      <c r="G130" s="242"/>
      <c r="H130" s="245">
        <v>25.055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AT130" s="251" t="s">
        <v>159</v>
      </c>
      <c r="AU130" s="251" t="s">
        <v>81</v>
      </c>
      <c r="AV130" s="12" t="s">
        <v>81</v>
      </c>
      <c r="AW130" s="12" t="s">
        <v>6</v>
      </c>
      <c r="AX130" s="12" t="s">
        <v>79</v>
      </c>
      <c r="AY130" s="251" t="s">
        <v>151</v>
      </c>
    </row>
    <row r="131" s="1" customFormat="1" ht="16.5" customHeight="1">
      <c r="B131" s="46"/>
      <c r="C131" s="218" t="s">
        <v>189</v>
      </c>
      <c r="D131" s="218" t="s">
        <v>153</v>
      </c>
      <c r="E131" s="219" t="s">
        <v>190</v>
      </c>
      <c r="F131" s="220" t="s">
        <v>191</v>
      </c>
      <c r="G131" s="221" t="s">
        <v>93</v>
      </c>
      <c r="H131" s="222">
        <v>5.0110000000000001</v>
      </c>
      <c r="I131" s="223"/>
      <c r="J131" s="224">
        <f>ROUND(I131*H131,2)</f>
        <v>0</v>
      </c>
      <c r="K131" s="220" t="s">
        <v>156</v>
      </c>
      <c r="L131" s="72"/>
      <c r="M131" s="225" t="s">
        <v>21</v>
      </c>
      <c r="N131" s="226" t="s">
        <v>42</v>
      </c>
      <c r="O131" s="47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24" t="s">
        <v>157</v>
      </c>
      <c r="AT131" s="24" t="s">
        <v>153</v>
      </c>
      <c r="AU131" s="24" t="s">
        <v>81</v>
      </c>
      <c r="AY131" s="24" t="s">
        <v>151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4" t="s">
        <v>79</v>
      </c>
      <c r="BK131" s="229">
        <f>ROUND(I131*H131,2)</f>
        <v>0</v>
      </c>
      <c r="BL131" s="24" t="s">
        <v>157</v>
      </c>
      <c r="BM131" s="24" t="s">
        <v>192</v>
      </c>
    </row>
    <row r="132" s="1" customFormat="1" ht="25.5" customHeight="1">
      <c r="B132" s="46"/>
      <c r="C132" s="218" t="s">
        <v>193</v>
      </c>
      <c r="D132" s="218" t="s">
        <v>153</v>
      </c>
      <c r="E132" s="219" t="s">
        <v>194</v>
      </c>
      <c r="F132" s="220" t="s">
        <v>195</v>
      </c>
      <c r="G132" s="221" t="s">
        <v>196</v>
      </c>
      <c r="H132" s="222">
        <v>9.0199999999999996</v>
      </c>
      <c r="I132" s="223"/>
      <c r="J132" s="224">
        <f>ROUND(I132*H132,2)</f>
        <v>0</v>
      </c>
      <c r="K132" s="220" t="s">
        <v>156</v>
      </c>
      <c r="L132" s="72"/>
      <c r="M132" s="225" t="s">
        <v>21</v>
      </c>
      <c r="N132" s="226" t="s">
        <v>42</v>
      </c>
      <c r="O132" s="47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24" t="s">
        <v>157</v>
      </c>
      <c r="AT132" s="24" t="s">
        <v>153</v>
      </c>
      <c r="AU132" s="24" t="s">
        <v>81</v>
      </c>
      <c r="AY132" s="24" t="s">
        <v>151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4" t="s">
        <v>79</v>
      </c>
      <c r="BK132" s="229">
        <f>ROUND(I132*H132,2)</f>
        <v>0</v>
      </c>
      <c r="BL132" s="24" t="s">
        <v>157</v>
      </c>
      <c r="BM132" s="24" t="s">
        <v>197</v>
      </c>
    </row>
    <row r="133" s="12" customFormat="1">
      <c r="B133" s="241"/>
      <c r="C133" s="242"/>
      <c r="D133" s="232" t="s">
        <v>159</v>
      </c>
      <c r="E133" s="242"/>
      <c r="F133" s="244" t="s">
        <v>198</v>
      </c>
      <c r="G133" s="242"/>
      <c r="H133" s="245">
        <v>9.0199999999999996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AT133" s="251" t="s">
        <v>159</v>
      </c>
      <c r="AU133" s="251" t="s">
        <v>81</v>
      </c>
      <c r="AV133" s="12" t="s">
        <v>81</v>
      </c>
      <c r="AW133" s="12" t="s">
        <v>6</v>
      </c>
      <c r="AX133" s="12" t="s">
        <v>79</v>
      </c>
      <c r="AY133" s="251" t="s">
        <v>151</v>
      </c>
    </row>
    <row r="134" s="1" customFormat="1" ht="25.5" customHeight="1">
      <c r="B134" s="46"/>
      <c r="C134" s="218" t="s">
        <v>199</v>
      </c>
      <c r="D134" s="218" t="s">
        <v>153</v>
      </c>
      <c r="E134" s="219" t="s">
        <v>200</v>
      </c>
      <c r="F134" s="220" t="s">
        <v>201</v>
      </c>
      <c r="G134" s="221" t="s">
        <v>89</v>
      </c>
      <c r="H134" s="222">
        <v>8.3510000000000009</v>
      </c>
      <c r="I134" s="223"/>
      <c r="J134" s="224">
        <f>ROUND(I134*H134,2)</f>
        <v>0</v>
      </c>
      <c r="K134" s="220" t="s">
        <v>156</v>
      </c>
      <c r="L134" s="72"/>
      <c r="M134" s="225" t="s">
        <v>21</v>
      </c>
      <c r="N134" s="226" t="s">
        <v>42</v>
      </c>
      <c r="O134" s="47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AR134" s="24" t="s">
        <v>157</v>
      </c>
      <c r="AT134" s="24" t="s">
        <v>153</v>
      </c>
      <c r="AU134" s="24" t="s">
        <v>81</v>
      </c>
      <c r="AY134" s="24" t="s">
        <v>151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4" t="s">
        <v>79</v>
      </c>
      <c r="BK134" s="229">
        <f>ROUND(I134*H134,2)</f>
        <v>0</v>
      </c>
      <c r="BL134" s="24" t="s">
        <v>157</v>
      </c>
      <c r="BM134" s="24" t="s">
        <v>202</v>
      </c>
    </row>
    <row r="135" s="11" customFormat="1">
      <c r="B135" s="230"/>
      <c r="C135" s="231"/>
      <c r="D135" s="232" t="s">
        <v>159</v>
      </c>
      <c r="E135" s="233" t="s">
        <v>21</v>
      </c>
      <c r="F135" s="234" t="s">
        <v>160</v>
      </c>
      <c r="G135" s="231"/>
      <c r="H135" s="233" t="s">
        <v>21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159</v>
      </c>
      <c r="AU135" s="240" t="s">
        <v>81</v>
      </c>
      <c r="AV135" s="11" t="s">
        <v>79</v>
      </c>
      <c r="AW135" s="11" t="s">
        <v>34</v>
      </c>
      <c r="AX135" s="11" t="s">
        <v>71</v>
      </c>
      <c r="AY135" s="240" t="s">
        <v>151</v>
      </c>
    </row>
    <row r="136" s="12" customFormat="1">
      <c r="B136" s="241"/>
      <c r="C136" s="242"/>
      <c r="D136" s="232" t="s">
        <v>159</v>
      </c>
      <c r="E136" s="243" t="s">
        <v>21</v>
      </c>
      <c r="F136" s="244" t="s">
        <v>203</v>
      </c>
      <c r="G136" s="242"/>
      <c r="H136" s="245">
        <v>8.3510000000000009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AT136" s="251" t="s">
        <v>159</v>
      </c>
      <c r="AU136" s="251" t="s">
        <v>81</v>
      </c>
      <c r="AV136" s="12" t="s">
        <v>81</v>
      </c>
      <c r="AW136" s="12" t="s">
        <v>34</v>
      </c>
      <c r="AX136" s="12" t="s">
        <v>79</v>
      </c>
      <c r="AY136" s="251" t="s">
        <v>151</v>
      </c>
    </row>
    <row r="137" s="10" customFormat="1" ht="29.88" customHeight="1">
      <c r="B137" s="202"/>
      <c r="C137" s="203"/>
      <c r="D137" s="204" t="s">
        <v>70</v>
      </c>
      <c r="E137" s="216" t="s">
        <v>81</v>
      </c>
      <c r="F137" s="216" t="s">
        <v>204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SUM(P138:P157)</f>
        <v>0</v>
      </c>
      <c r="Q137" s="210"/>
      <c r="R137" s="211">
        <f>SUM(R138:R157)</f>
        <v>10.149244620000001</v>
      </c>
      <c r="S137" s="210"/>
      <c r="T137" s="212">
        <f>SUM(T138:T157)</f>
        <v>0</v>
      </c>
      <c r="AR137" s="213" t="s">
        <v>79</v>
      </c>
      <c r="AT137" s="214" t="s">
        <v>70</v>
      </c>
      <c r="AU137" s="214" t="s">
        <v>79</v>
      </c>
      <c r="AY137" s="213" t="s">
        <v>151</v>
      </c>
      <c r="BK137" s="215">
        <f>SUM(BK138:BK157)</f>
        <v>0</v>
      </c>
    </row>
    <row r="138" s="1" customFormat="1" ht="25.5" customHeight="1">
      <c r="B138" s="46"/>
      <c r="C138" s="218" t="s">
        <v>205</v>
      </c>
      <c r="D138" s="218" t="s">
        <v>153</v>
      </c>
      <c r="E138" s="219" t="s">
        <v>206</v>
      </c>
      <c r="F138" s="220" t="s">
        <v>207</v>
      </c>
      <c r="G138" s="221" t="s">
        <v>93</v>
      </c>
      <c r="H138" s="222">
        <v>1.296</v>
      </c>
      <c r="I138" s="223"/>
      <c r="J138" s="224">
        <f>ROUND(I138*H138,2)</f>
        <v>0</v>
      </c>
      <c r="K138" s="220" t="s">
        <v>156</v>
      </c>
      <c r="L138" s="72"/>
      <c r="M138" s="225" t="s">
        <v>21</v>
      </c>
      <c r="N138" s="226" t="s">
        <v>42</v>
      </c>
      <c r="O138" s="47"/>
      <c r="P138" s="227">
        <f>O138*H138</f>
        <v>0</v>
      </c>
      <c r="Q138" s="227">
        <v>2.2563399999999998</v>
      </c>
      <c r="R138" s="227">
        <f>Q138*H138</f>
        <v>2.92421664</v>
      </c>
      <c r="S138" s="227">
        <v>0</v>
      </c>
      <c r="T138" s="228">
        <f>S138*H138</f>
        <v>0</v>
      </c>
      <c r="AR138" s="24" t="s">
        <v>157</v>
      </c>
      <c r="AT138" s="24" t="s">
        <v>153</v>
      </c>
      <c r="AU138" s="24" t="s">
        <v>81</v>
      </c>
      <c r="AY138" s="24" t="s">
        <v>151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4" t="s">
        <v>79</v>
      </c>
      <c r="BK138" s="229">
        <f>ROUND(I138*H138,2)</f>
        <v>0</v>
      </c>
      <c r="BL138" s="24" t="s">
        <v>157</v>
      </c>
      <c r="BM138" s="24" t="s">
        <v>208</v>
      </c>
    </row>
    <row r="139" s="11" customFormat="1">
      <c r="B139" s="230"/>
      <c r="C139" s="231"/>
      <c r="D139" s="232" t="s">
        <v>159</v>
      </c>
      <c r="E139" s="233" t="s">
        <v>21</v>
      </c>
      <c r="F139" s="234" t="s">
        <v>209</v>
      </c>
      <c r="G139" s="231"/>
      <c r="H139" s="233" t="s">
        <v>21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159</v>
      </c>
      <c r="AU139" s="240" t="s">
        <v>81</v>
      </c>
      <c r="AV139" s="11" t="s">
        <v>79</v>
      </c>
      <c r="AW139" s="11" t="s">
        <v>34</v>
      </c>
      <c r="AX139" s="11" t="s">
        <v>71</v>
      </c>
      <c r="AY139" s="240" t="s">
        <v>151</v>
      </c>
    </row>
    <row r="140" s="12" customFormat="1">
      <c r="B140" s="241"/>
      <c r="C140" s="242"/>
      <c r="D140" s="232" t="s">
        <v>159</v>
      </c>
      <c r="E140" s="243" t="s">
        <v>21</v>
      </c>
      <c r="F140" s="244" t="s">
        <v>210</v>
      </c>
      <c r="G140" s="242"/>
      <c r="H140" s="245">
        <v>1.296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AT140" s="251" t="s">
        <v>159</v>
      </c>
      <c r="AU140" s="251" t="s">
        <v>81</v>
      </c>
      <c r="AV140" s="12" t="s">
        <v>81</v>
      </c>
      <c r="AW140" s="12" t="s">
        <v>34</v>
      </c>
      <c r="AX140" s="12" t="s">
        <v>79</v>
      </c>
      <c r="AY140" s="251" t="s">
        <v>151</v>
      </c>
    </row>
    <row r="141" s="1" customFormat="1" ht="38.25" customHeight="1">
      <c r="B141" s="46"/>
      <c r="C141" s="218" t="s">
        <v>211</v>
      </c>
      <c r="D141" s="218" t="s">
        <v>153</v>
      </c>
      <c r="E141" s="219" t="s">
        <v>212</v>
      </c>
      <c r="F141" s="220" t="s">
        <v>213</v>
      </c>
      <c r="G141" s="221" t="s">
        <v>93</v>
      </c>
      <c r="H141" s="222">
        <v>2.141</v>
      </c>
      <c r="I141" s="223"/>
      <c r="J141" s="224">
        <f>ROUND(I141*H141,2)</f>
        <v>0</v>
      </c>
      <c r="K141" s="220" t="s">
        <v>156</v>
      </c>
      <c r="L141" s="72"/>
      <c r="M141" s="225" t="s">
        <v>21</v>
      </c>
      <c r="N141" s="226" t="s">
        <v>42</v>
      </c>
      <c r="O141" s="47"/>
      <c r="P141" s="227">
        <f>O141*H141</f>
        <v>0</v>
      </c>
      <c r="Q141" s="227">
        <v>2.5023499999999999</v>
      </c>
      <c r="R141" s="227">
        <f>Q141*H141</f>
        <v>5.3575313499999995</v>
      </c>
      <c r="S141" s="227">
        <v>0</v>
      </c>
      <c r="T141" s="228">
        <f>S141*H141</f>
        <v>0</v>
      </c>
      <c r="AR141" s="24" t="s">
        <v>157</v>
      </c>
      <c r="AT141" s="24" t="s">
        <v>153</v>
      </c>
      <c r="AU141" s="24" t="s">
        <v>81</v>
      </c>
      <c r="AY141" s="24" t="s">
        <v>151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4" t="s">
        <v>79</v>
      </c>
      <c r="BK141" s="229">
        <f>ROUND(I141*H141,2)</f>
        <v>0</v>
      </c>
      <c r="BL141" s="24" t="s">
        <v>157</v>
      </c>
      <c r="BM141" s="24" t="s">
        <v>214</v>
      </c>
    </row>
    <row r="142" s="11" customFormat="1">
      <c r="B142" s="230"/>
      <c r="C142" s="231"/>
      <c r="D142" s="232" t="s">
        <v>159</v>
      </c>
      <c r="E142" s="233" t="s">
        <v>21</v>
      </c>
      <c r="F142" s="234" t="s">
        <v>209</v>
      </c>
      <c r="G142" s="231"/>
      <c r="H142" s="233" t="s">
        <v>21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159</v>
      </c>
      <c r="AU142" s="240" t="s">
        <v>81</v>
      </c>
      <c r="AV142" s="11" t="s">
        <v>79</v>
      </c>
      <c r="AW142" s="11" t="s">
        <v>34</v>
      </c>
      <c r="AX142" s="11" t="s">
        <v>71</v>
      </c>
      <c r="AY142" s="240" t="s">
        <v>151</v>
      </c>
    </row>
    <row r="143" s="12" customFormat="1">
      <c r="B143" s="241"/>
      <c r="C143" s="242"/>
      <c r="D143" s="232" t="s">
        <v>159</v>
      </c>
      <c r="E143" s="243" t="s">
        <v>21</v>
      </c>
      <c r="F143" s="244" t="s">
        <v>215</v>
      </c>
      <c r="G143" s="242"/>
      <c r="H143" s="245">
        <v>2.141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AT143" s="251" t="s">
        <v>159</v>
      </c>
      <c r="AU143" s="251" t="s">
        <v>81</v>
      </c>
      <c r="AV143" s="12" t="s">
        <v>81</v>
      </c>
      <c r="AW143" s="12" t="s">
        <v>34</v>
      </c>
      <c r="AX143" s="12" t="s">
        <v>79</v>
      </c>
      <c r="AY143" s="251" t="s">
        <v>151</v>
      </c>
    </row>
    <row r="144" s="1" customFormat="1" ht="38.25" customHeight="1">
      <c r="B144" s="46"/>
      <c r="C144" s="218" t="s">
        <v>216</v>
      </c>
      <c r="D144" s="218" t="s">
        <v>153</v>
      </c>
      <c r="E144" s="219" t="s">
        <v>217</v>
      </c>
      <c r="F144" s="220" t="s">
        <v>218</v>
      </c>
      <c r="G144" s="221" t="s">
        <v>93</v>
      </c>
      <c r="H144" s="222">
        <v>0.67700000000000005</v>
      </c>
      <c r="I144" s="223"/>
      <c r="J144" s="224">
        <f>ROUND(I144*H144,2)</f>
        <v>0</v>
      </c>
      <c r="K144" s="220" t="s">
        <v>156</v>
      </c>
      <c r="L144" s="72"/>
      <c r="M144" s="225" t="s">
        <v>21</v>
      </c>
      <c r="N144" s="226" t="s">
        <v>42</v>
      </c>
      <c r="O144" s="47"/>
      <c r="P144" s="227">
        <f>O144*H144</f>
        <v>0</v>
      </c>
      <c r="Q144" s="227">
        <v>2.5143</v>
      </c>
      <c r="R144" s="227">
        <f>Q144*H144</f>
        <v>1.7021811</v>
      </c>
      <c r="S144" s="227">
        <v>0</v>
      </c>
      <c r="T144" s="228">
        <f>S144*H144</f>
        <v>0</v>
      </c>
      <c r="AR144" s="24" t="s">
        <v>157</v>
      </c>
      <c r="AT144" s="24" t="s">
        <v>153</v>
      </c>
      <c r="AU144" s="24" t="s">
        <v>81</v>
      </c>
      <c r="AY144" s="24" t="s">
        <v>151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24" t="s">
        <v>79</v>
      </c>
      <c r="BK144" s="229">
        <f>ROUND(I144*H144,2)</f>
        <v>0</v>
      </c>
      <c r="BL144" s="24" t="s">
        <v>157</v>
      </c>
      <c r="BM144" s="24" t="s">
        <v>219</v>
      </c>
    </row>
    <row r="145" s="11" customFormat="1">
      <c r="B145" s="230"/>
      <c r="C145" s="231"/>
      <c r="D145" s="232" t="s">
        <v>159</v>
      </c>
      <c r="E145" s="233" t="s">
        <v>21</v>
      </c>
      <c r="F145" s="234" t="s">
        <v>209</v>
      </c>
      <c r="G145" s="231"/>
      <c r="H145" s="233" t="s">
        <v>21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159</v>
      </c>
      <c r="AU145" s="240" t="s">
        <v>81</v>
      </c>
      <c r="AV145" s="11" t="s">
        <v>79</v>
      </c>
      <c r="AW145" s="11" t="s">
        <v>34</v>
      </c>
      <c r="AX145" s="11" t="s">
        <v>71</v>
      </c>
      <c r="AY145" s="240" t="s">
        <v>151</v>
      </c>
    </row>
    <row r="146" s="12" customFormat="1">
      <c r="B146" s="241"/>
      <c r="C146" s="242"/>
      <c r="D146" s="232" t="s">
        <v>159</v>
      </c>
      <c r="E146" s="243" t="s">
        <v>21</v>
      </c>
      <c r="F146" s="244" t="s">
        <v>220</v>
      </c>
      <c r="G146" s="242"/>
      <c r="H146" s="245">
        <v>0.67700000000000005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AT146" s="251" t="s">
        <v>159</v>
      </c>
      <c r="AU146" s="251" t="s">
        <v>81</v>
      </c>
      <c r="AV146" s="12" t="s">
        <v>81</v>
      </c>
      <c r="AW146" s="12" t="s">
        <v>34</v>
      </c>
      <c r="AX146" s="12" t="s">
        <v>79</v>
      </c>
      <c r="AY146" s="251" t="s">
        <v>151</v>
      </c>
    </row>
    <row r="147" s="1" customFormat="1" ht="38.25" customHeight="1">
      <c r="B147" s="46"/>
      <c r="C147" s="218" t="s">
        <v>221</v>
      </c>
      <c r="D147" s="218" t="s">
        <v>153</v>
      </c>
      <c r="E147" s="219" t="s">
        <v>222</v>
      </c>
      <c r="F147" s="220" t="s">
        <v>223</v>
      </c>
      <c r="G147" s="221" t="s">
        <v>89</v>
      </c>
      <c r="H147" s="222">
        <v>10.472</v>
      </c>
      <c r="I147" s="223"/>
      <c r="J147" s="224">
        <f>ROUND(I147*H147,2)</f>
        <v>0</v>
      </c>
      <c r="K147" s="220" t="s">
        <v>156</v>
      </c>
      <c r="L147" s="72"/>
      <c r="M147" s="225" t="s">
        <v>21</v>
      </c>
      <c r="N147" s="226" t="s">
        <v>42</v>
      </c>
      <c r="O147" s="47"/>
      <c r="P147" s="227">
        <f>O147*H147</f>
        <v>0</v>
      </c>
      <c r="Q147" s="227">
        <v>0.00265</v>
      </c>
      <c r="R147" s="227">
        <f>Q147*H147</f>
        <v>0.027750799999999999</v>
      </c>
      <c r="S147" s="227">
        <v>0</v>
      </c>
      <c r="T147" s="228">
        <f>S147*H147</f>
        <v>0</v>
      </c>
      <c r="AR147" s="24" t="s">
        <v>157</v>
      </c>
      <c r="AT147" s="24" t="s">
        <v>153</v>
      </c>
      <c r="AU147" s="24" t="s">
        <v>81</v>
      </c>
      <c r="AY147" s="24" t="s">
        <v>151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24" t="s">
        <v>79</v>
      </c>
      <c r="BK147" s="229">
        <f>ROUND(I147*H147,2)</f>
        <v>0</v>
      </c>
      <c r="BL147" s="24" t="s">
        <v>157</v>
      </c>
      <c r="BM147" s="24" t="s">
        <v>224</v>
      </c>
    </row>
    <row r="148" s="11" customFormat="1">
      <c r="B148" s="230"/>
      <c r="C148" s="231"/>
      <c r="D148" s="232" t="s">
        <v>159</v>
      </c>
      <c r="E148" s="233" t="s">
        <v>21</v>
      </c>
      <c r="F148" s="234" t="s">
        <v>209</v>
      </c>
      <c r="G148" s="231"/>
      <c r="H148" s="233" t="s">
        <v>21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159</v>
      </c>
      <c r="AU148" s="240" t="s">
        <v>81</v>
      </c>
      <c r="AV148" s="11" t="s">
        <v>79</v>
      </c>
      <c r="AW148" s="11" t="s">
        <v>34</v>
      </c>
      <c r="AX148" s="11" t="s">
        <v>71</v>
      </c>
      <c r="AY148" s="240" t="s">
        <v>151</v>
      </c>
    </row>
    <row r="149" s="12" customFormat="1">
      <c r="B149" s="241"/>
      <c r="C149" s="242"/>
      <c r="D149" s="232" t="s">
        <v>159</v>
      </c>
      <c r="E149" s="243" t="s">
        <v>21</v>
      </c>
      <c r="F149" s="244" t="s">
        <v>225</v>
      </c>
      <c r="G149" s="242"/>
      <c r="H149" s="245">
        <v>3.7040000000000002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AT149" s="251" t="s">
        <v>159</v>
      </c>
      <c r="AU149" s="251" t="s">
        <v>81</v>
      </c>
      <c r="AV149" s="12" t="s">
        <v>81</v>
      </c>
      <c r="AW149" s="12" t="s">
        <v>34</v>
      </c>
      <c r="AX149" s="12" t="s">
        <v>71</v>
      </c>
      <c r="AY149" s="251" t="s">
        <v>151</v>
      </c>
    </row>
    <row r="150" s="12" customFormat="1">
      <c r="B150" s="241"/>
      <c r="C150" s="242"/>
      <c r="D150" s="232" t="s">
        <v>159</v>
      </c>
      <c r="E150" s="243" t="s">
        <v>21</v>
      </c>
      <c r="F150" s="244" t="s">
        <v>226</v>
      </c>
      <c r="G150" s="242"/>
      <c r="H150" s="245">
        <v>6.7679999999999998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AT150" s="251" t="s">
        <v>159</v>
      </c>
      <c r="AU150" s="251" t="s">
        <v>81</v>
      </c>
      <c r="AV150" s="12" t="s">
        <v>81</v>
      </c>
      <c r="AW150" s="12" t="s">
        <v>34</v>
      </c>
      <c r="AX150" s="12" t="s">
        <v>71</v>
      </c>
      <c r="AY150" s="251" t="s">
        <v>151</v>
      </c>
    </row>
    <row r="151" s="13" customFormat="1">
      <c r="B151" s="252"/>
      <c r="C151" s="253"/>
      <c r="D151" s="232" t="s">
        <v>159</v>
      </c>
      <c r="E151" s="254" t="s">
        <v>21</v>
      </c>
      <c r="F151" s="255" t="s">
        <v>162</v>
      </c>
      <c r="G151" s="253"/>
      <c r="H151" s="256">
        <v>10.472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AT151" s="262" t="s">
        <v>159</v>
      </c>
      <c r="AU151" s="262" t="s">
        <v>81</v>
      </c>
      <c r="AV151" s="13" t="s">
        <v>157</v>
      </c>
      <c r="AW151" s="13" t="s">
        <v>34</v>
      </c>
      <c r="AX151" s="13" t="s">
        <v>79</v>
      </c>
      <c r="AY151" s="262" t="s">
        <v>151</v>
      </c>
    </row>
    <row r="152" s="1" customFormat="1" ht="38.25" customHeight="1">
      <c r="B152" s="46"/>
      <c r="C152" s="218" t="s">
        <v>227</v>
      </c>
      <c r="D152" s="218" t="s">
        <v>153</v>
      </c>
      <c r="E152" s="219" t="s">
        <v>228</v>
      </c>
      <c r="F152" s="220" t="s">
        <v>229</v>
      </c>
      <c r="G152" s="221" t="s">
        <v>89</v>
      </c>
      <c r="H152" s="222">
        <v>10.472</v>
      </c>
      <c r="I152" s="223"/>
      <c r="J152" s="224">
        <f>ROUND(I152*H152,2)</f>
        <v>0</v>
      </c>
      <c r="K152" s="220" t="s">
        <v>156</v>
      </c>
      <c r="L152" s="72"/>
      <c r="M152" s="225" t="s">
        <v>21</v>
      </c>
      <c r="N152" s="226" t="s">
        <v>42</v>
      </c>
      <c r="O152" s="47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AR152" s="24" t="s">
        <v>157</v>
      </c>
      <c r="AT152" s="24" t="s">
        <v>153</v>
      </c>
      <c r="AU152" s="24" t="s">
        <v>81</v>
      </c>
      <c r="AY152" s="24" t="s">
        <v>151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24" t="s">
        <v>79</v>
      </c>
      <c r="BK152" s="229">
        <f>ROUND(I152*H152,2)</f>
        <v>0</v>
      </c>
      <c r="BL152" s="24" t="s">
        <v>157</v>
      </c>
      <c r="BM152" s="24" t="s">
        <v>230</v>
      </c>
    </row>
    <row r="153" s="1" customFormat="1" ht="25.5" customHeight="1">
      <c r="B153" s="46"/>
      <c r="C153" s="218" t="s">
        <v>10</v>
      </c>
      <c r="D153" s="218" t="s">
        <v>153</v>
      </c>
      <c r="E153" s="219" t="s">
        <v>231</v>
      </c>
      <c r="F153" s="220" t="s">
        <v>232</v>
      </c>
      <c r="G153" s="221" t="s">
        <v>196</v>
      </c>
      <c r="H153" s="222">
        <v>0.01</v>
      </c>
      <c r="I153" s="223"/>
      <c r="J153" s="224">
        <f>ROUND(I153*H153,2)</f>
        <v>0</v>
      </c>
      <c r="K153" s="220" t="s">
        <v>156</v>
      </c>
      <c r="L153" s="72"/>
      <c r="M153" s="225" t="s">
        <v>21</v>
      </c>
      <c r="N153" s="226" t="s">
        <v>42</v>
      </c>
      <c r="O153" s="47"/>
      <c r="P153" s="227">
        <f>O153*H153</f>
        <v>0</v>
      </c>
      <c r="Q153" s="227">
        <v>1.10951</v>
      </c>
      <c r="R153" s="227">
        <f>Q153*H153</f>
        <v>0.0110951</v>
      </c>
      <c r="S153" s="227">
        <v>0</v>
      </c>
      <c r="T153" s="228">
        <f>S153*H153</f>
        <v>0</v>
      </c>
      <c r="AR153" s="24" t="s">
        <v>157</v>
      </c>
      <c r="AT153" s="24" t="s">
        <v>153</v>
      </c>
      <c r="AU153" s="24" t="s">
        <v>81</v>
      </c>
      <c r="AY153" s="24" t="s">
        <v>151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24" t="s">
        <v>79</v>
      </c>
      <c r="BK153" s="229">
        <f>ROUND(I153*H153,2)</f>
        <v>0</v>
      </c>
      <c r="BL153" s="24" t="s">
        <v>157</v>
      </c>
      <c r="BM153" s="24" t="s">
        <v>233</v>
      </c>
    </row>
    <row r="154" s="12" customFormat="1">
      <c r="B154" s="241"/>
      <c r="C154" s="242"/>
      <c r="D154" s="232" t="s">
        <v>159</v>
      </c>
      <c r="E154" s="243" t="s">
        <v>21</v>
      </c>
      <c r="F154" s="244" t="s">
        <v>234</v>
      </c>
      <c r="G154" s="242"/>
      <c r="H154" s="245">
        <v>0.01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AT154" s="251" t="s">
        <v>159</v>
      </c>
      <c r="AU154" s="251" t="s">
        <v>81</v>
      </c>
      <c r="AV154" s="12" t="s">
        <v>81</v>
      </c>
      <c r="AW154" s="12" t="s">
        <v>34</v>
      </c>
      <c r="AX154" s="12" t="s">
        <v>79</v>
      </c>
      <c r="AY154" s="251" t="s">
        <v>151</v>
      </c>
    </row>
    <row r="155" s="1" customFormat="1" ht="25.5" customHeight="1">
      <c r="B155" s="46"/>
      <c r="C155" s="218" t="s">
        <v>235</v>
      </c>
      <c r="D155" s="218" t="s">
        <v>153</v>
      </c>
      <c r="E155" s="219" t="s">
        <v>236</v>
      </c>
      <c r="F155" s="220" t="s">
        <v>237</v>
      </c>
      <c r="G155" s="221" t="s">
        <v>196</v>
      </c>
      <c r="H155" s="222">
        <v>0.119</v>
      </c>
      <c r="I155" s="223"/>
      <c r="J155" s="224">
        <f>ROUND(I155*H155,2)</f>
        <v>0</v>
      </c>
      <c r="K155" s="220" t="s">
        <v>156</v>
      </c>
      <c r="L155" s="72"/>
      <c r="M155" s="225" t="s">
        <v>21</v>
      </c>
      <c r="N155" s="226" t="s">
        <v>42</v>
      </c>
      <c r="O155" s="47"/>
      <c r="P155" s="227">
        <f>O155*H155</f>
        <v>0</v>
      </c>
      <c r="Q155" s="227">
        <v>1.06277</v>
      </c>
      <c r="R155" s="227">
        <f>Q155*H155</f>
        <v>0.12646963</v>
      </c>
      <c r="S155" s="227">
        <v>0</v>
      </c>
      <c r="T155" s="228">
        <f>S155*H155</f>
        <v>0</v>
      </c>
      <c r="AR155" s="24" t="s">
        <v>157</v>
      </c>
      <c r="AT155" s="24" t="s">
        <v>153</v>
      </c>
      <c r="AU155" s="24" t="s">
        <v>81</v>
      </c>
      <c r="AY155" s="24" t="s">
        <v>151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24" t="s">
        <v>79</v>
      </c>
      <c r="BK155" s="229">
        <f>ROUND(I155*H155,2)</f>
        <v>0</v>
      </c>
      <c r="BL155" s="24" t="s">
        <v>157</v>
      </c>
      <c r="BM155" s="24" t="s">
        <v>238</v>
      </c>
    </row>
    <row r="156" s="12" customFormat="1">
      <c r="B156" s="241"/>
      <c r="C156" s="242"/>
      <c r="D156" s="232" t="s">
        <v>159</v>
      </c>
      <c r="E156" s="243" t="s">
        <v>21</v>
      </c>
      <c r="F156" s="244" t="s">
        <v>239</v>
      </c>
      <c r="G156" s="242"/>
      <c r="H156" s="245">
        <v>0.119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AT156" s="251" t="s">
        <v>159</v>
      </c>
      <c r="AU156" s="251" t="s">
        <v>81</v>
      </c>
      <c r="AV156" s="12" t="s">
        <v>81</v>
      </c>
      <c r="AW156" s="12" t="s">
        <v>34</v>
      </c>
      <c r="AX156" s="12" t="s">
        <v>79</v>
      </c>
      <c r="AY156" s="251" t="s">
        <v>151</v>
      </c>
    </row>
    <row r="157" s="1" customFormat="1" ht="16.5" customHeight="1">
      <c r="B157" s="46"/>
      <c r="C157" s="218" t="s">
        <v>240</v>
      </c>
      <c r="D157" s="218" t="s">
        <v>153</v>
      </c>
      <c r="E157" s="219" t="s">
        <v>241</v>
      </c>
      <c r="F157" s="220" t="s">
        <v>242</v>
      </c>
      <c r="G157" s="221" t="s">
        <v>243</v>
      </c>
      <c r="H157" s="222">
        <v>1</v>
      </c>
      <c r="I157" s="223"/>
      <c r="J157" s="224">
        <f>ROUND(I157*H157,2)</f>
        <v>0</v>
      </c>
      <c r="K157" s="220" t="s">
        <v>21</v>
      </c>
      <c r="L157" s="72"/>
      <c r="M157" s="225" t="s">
        <v>21</v>
      </c>
      <c r="N157" s="226" t="s">
        <v>42</v>
      </c>
      <c r="O157" s="47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AR157" s="24" t="s">
        <v>157</v>
      </c>
      <c r="AT157" s="24" t="s">
        <v>153</v>
      </c>
      <c r="AU157" s="24" t="s">
        <v>81</v>
      </c>
      <c r="AY157" s="24" t="s">
        <v>151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24" t="s">
        <v>79</v>
      </c>
      <c r="BK157" s="229">
        <f>ROUND(I157*H157,2)</f>
        <v>0</v>
      </c>
      <c r="BL157" s="24" t="s">
        <v>157</v>
      </c>
      <c r="BM157" s="24" t="s">
        <v>244</v>
      </c>
    </row>
    <row r="158" s="10" customFormat="1" ht="29.88" customHeight="1">
      <c r="B158" s="202"/>
      <c r="C158" s="203"/>
      <c r="D158" s="204" t="s">
        <v>70</v>
      </c>
      <c r="E158" s="216" t="s">
        <v>91</v>
      </c>
      <c r="F158" s="216" t="s">
        <v>245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SUM(P159:P164)</f>
        <v>0</v>
      </c>
      <c r="Q158" s="210"/>
      <c r="R158" s="211">
        <f>SUM(R159:R164)</f>
        <v>1.7923099</v>
      </c>
      <c r="S158" s="210"/>
      <c r="T158" s="212">
        <f>SUM(T159:T164)</f>
        <v>0</v>
      </c>
      <c r="AR158" s="213" t="s">
        <v>79</v>
      </c>
      <c r="AT158" s="214" t="s">
        <v>70</v>
      </c>
      <c r="AU158" s="214" t="s">
        <v>79</v>
      </c>
      <c r="AY158" s="213" t="s">
        <v>151</v>
      </c>
      <c r="BK158" s="215">
        <f>SUM(BK159:BK164)</f>
        <v>0</v>
      </c>
    </row>
    <row r="159" s="1" customFormat="1" ht="25.5" customHeight="1">
      <c r="B159" s="46"/>
      <c r="C159" s="218" t="s">
        <v>246</v>
      </c>
      <c r="D159" s="218" t="s">
        <v>153</v>
      </c>
      <c r="E159" s="219" t="s">
        <v>247</v>
      </c>
      <c r="F159" s="220" t="s">
        <v>248</v>
      </c>
      <c r="G159" s="221" t="s">
        <v>89</v>
      </c>
      <c r="H159" s="222">
        <v>0.90000000000000002</v>
      </c>
      <c r="I159" s="223"/>
      <c r="J159" s="224">
        <f>ROUND(I159*H159,2)</f>
        <v>0</v>
      </c>
      <c r="K159" s="220" t="s">
        <v>156</v>
      </c>
      <c r="L159" s="72"/>
      <c r="M159" s="225" t="s">
        <v>21</v>
      </c>
      <c r="N159" s="226" t="s">
        <v>42</v>
      </c>
      <c r="O159" s="47"/>
      <c r="P159" s="227">
        <f>O159*H159</f>
        <v>0</v>
      </c>
      <c r="Q159" s="227">
        <v>0.22416</v>
      </c>
      <c r="R159" s="227">
        <f>Q159*H159</f>
        <v>0.20174400000000001</v>
      </c>
      <c r="S159" s="227">
        <v>0</v>
      </c>
      <c r="T159" s="228">
        <f>S159*H159</f>
        <v>0</v>
      </c>
      <c r="AR159" s="24" t="s">
        <v>157</v>
      </c>
      <c r="AT159" s="24" t="s">
        <v>153</v>
      </c>
      <c r="AU159" s="24" t="s">
        <v>81</v>
      </c>
      <c r="AY159" s="24" t="s">
        <v>151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24" t="s">
        <v>79</v>
      </c>
      <c r="BK159" s="229">
        <f>ROUND(I159*H159,2)</f>
        <v>0</v>
      </c>
      <c r="BL159" s="24" t="s">
        <v>157</v>
      </c>
      <c r="BM159" s="24" t="s">
        <v>249</v>
      </c>
    </row>
    <row r="160" s="11" customFormat="1">
      <c r="B160" s="230"/>
      <c r="C160" s="231"/>
      <c r="D160" s="232" t="s">
        <v>159</v>
      </c>
      <c r="E160" s="233" t="s">
        <v>21</v>
      </c>
      <c r="F160" s="234" t="s">
        <v>250</v>
      </c>
      <c r="G160" s="231"/>
      <c r="H160" s="233" t="s">
        <v>21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159</v>
      </c>
      <c r="AU160" s="240" t="s">
        <v>81</v>
      </c>
      <c r="AV160" s="11" t="s">
        <v>79</v>
      </c>
      <c r="AW160" s="11" t="s">
        <v>34</v>
      </c>
      <c r="AX160" s="11" t="s">
        <v>71</v>
      </c>
      <c r="AY160" s="240" t="s">
        <v>151</v>
      </c>
    </row>
    <row r="161" s="12" customFormat="1">
      <c r="B161" s="241"/>
      <c r="C161" s="242"/>
      <c r="D161" s="232" t="s">
        <v>159</v>
      </c>
      <c r="E161" s="243" t="s">
        <v>21</v>
      </c>
      <c r="F161" s="244" t="s">
        <v>251</v>
      </c>
      <c r="G161" s="242"/>
      <c r="H161" s="245">
        <v>0.90000000000000002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AT161" s="251" t="s">
        <v>159</v>
      </c>
      <c r="AU161" s="251" t="s">
        <v>81</v>
      </c>
      <c r="AV161" s="12" t="s">
        <v>81</v>
      </c>
      <c r="AW161" s="12" t="s">
        <v>34</v>
      </c>
      <c r="AX161" s="12" t="s">
        <v>79</v>
      </c>
      <c r="AY161" s="251" t="s">
        <v>151</v>
      </c>
    </row>
    <row r="162" s="1" customFormat="1" ht="51" customHeight="1">
      <c r="B162" s="46"/>
      <c r="C162" s="218" t="s">
        <v>252</v>
      </c>
      <c r="D162" s="218" t="s">
        <v>153</v>
      </c>
      <c r="E162" s="219" t="s">
        <v>253</v>
      </c>
      <c r="F162" s="220" t="s">
        <v>254</v>
      </c>
      <c r="G162" s="221" t="s">
        <v>89</v>
      </c>
      <c r="H162" s="222">
        <v>5.423</v>
      </c>
      <c r="I162" s="223"/>
      <c r="J162" s="224">
        <f>ROUND(I162*H162,2)</f>
        <v>0</v>
      </c>
      <c r="K162" s="220" t="s">
        <v>156</v>
      </c>
      <c r="L162" s="72"/>
      <c r="M162" s="225" t="s">
        <v>21</v>
      </c>
      <c r="N162" s="226" t="s">
        <v>42</v>
      </c>
      <c r="O162" s="47"/>
      <c r="P162" s="227">
        <f>O162*H162</f>
        <v>0</v>
      </c>
      <c r="Q162" s="227">
        <v>0.29330000000000001</v>
      </c>
      <c r="R162" s="227">
        <f>Q162*H162</f>
        <v>1.5905659000000001</v>
      </c>
      <c r="S162" s="227">
        <v>0</v>
      </c>
      <c r="T162" s="228">
        <f>S162*H162</f>
        <v>0</v>
      </c>
      <c r="AR162" s="24" t="s">
        <v>157</v>
      </c>
      <c r="AT162" s="24" t="s">
        <v>153</v>
      </c>
      <c r="AU162" s="24" t="s">
        <v>81</v>
      </c>
      <c r="AY162" s="24" t="s">
        <v>151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24" t="s">
        <v>79</v>
      </c>
      <c r="BK162" s="229">
        <f>ROUND(I162*H162,2)</f>
        <v>0</v>
      </c>
      <c r="BL162" s="24" t="s">
        <v>157</v>
      </c>
      <c r="BM162" s="24" t="s">
        <v>255</v>
      </c>
    </row>
    <row r="163" s="11" customFormat="1">
      <c r="B163" s="230"/>
      <c r="C163" s="231"/>
      <c r="D163" s="232" t="s">
        <v>159</v>
      </c>
      <c r="E163" s="233" t="s">
        <v>21</v>
      </c>
      <c r="F163" s="234" t="s">
        <v>209</v>
      </c>
      <c r="G163" s="231"/>
      <c r="H163" s="233" t="s">
        <v>21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159</v>
      </c>
      <c r="AU163" s="240" t="s">
        <v>81</v>
      </c>
      <c r="AV163" s="11" t="s">
        <v>79</v>
      </c>
      <c r="AW163" s="11" t="s">
        <v>34</v>
      </c>
      <c r="AX163" s="11" t="s">
        <v>71</v>
      </c>
      <c r="AY163" s="240" t="s">
        <v>151</v>
      </c>
    </row>
    <row r="164" s="12" customFormat="1">
      <c r="B164" s="241"/>
      <c r="C164" s="242"/>
      <c r="D164" s="232" t="s">
        <v>159</v>
      </c>
      <c r="E164" s="243" t="s">
        <v>21</v>
      </c>
      <c r="F164" s="244" t="s">
        <v>256</v>
      </c>
      <c r="G164" s="242"/>
      <c r="H164" s="245">
        <v>5.423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AT164" s="251" t="s">
        <v>159</v>
      </c>
      <c r="AU164" s="251" t="s">
        <v>81</v>
      </c>
      <c r="AV164" s="12" t="s">
        <v>81</v>
      </c>
      <c r="AW164" s="12" t="s">
        <v>34</v>
      </c>
      <c r="AX164" s="12" t="s">
        <v>79</v>
      </c>
      <c r="AY164" s="251" t="s">
        <v>151</v>
      </c>
    </row>
    <row r="165" s="10" customFormat="1" ht="29.88" customHeight="1">
      <c r="B165" s="202"/>
      <c r="C165" s="203"/>
      <c r="D165" s="204" t="s">
        <v>70</v>
      </c>
      <c r="E165" s="216" t="s">
        <v>257</v>
      </c>
      <c r="F165" s="216" t="s">
        <v>258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SUM(P166:P186)</f>
        <v>0</v>
      </c>
      <c r="Q165" s="210"/>
      <c r="R165" s="211">
        <f>SUM(R166:R186)</f>
        <v>0.26734786000000005</v>
      </c>
      <c r="S165" s="210"/>
      <c r="T165" s="212">
        <f>SUM(T166:T186)</f>
        <v>0</v>
      </c>
      <c r="AR165" s="213" t="s">
        <v>79</v>
      </c>
      <c r="AT165" s="214" t="s">
        <v>70</v>
      </c>
      <c r="AU165" s="214" t="s">
        <v>79</v>
      </c>
      <c r="AY165" s="213" t="s">
        <v>151</v>
      </c>
      <c r="BK165" s="215">
        <f>SUM(BK166:BK186)</f>
        <v>0</v>
      </c>
    </row>
    <row r="166" s="1" customFormat="1" ht="25.5" customHeight="1">
      <c r="B166" s="46"/>
      <c r="C166" s="218" t="s">
        <v>259</v>
      </c>
      <c r="D166" s="218" t="s">
        <v>153</v>
      </c>
      <c r="E166" s="219" t="s">
        <v>260</v>
      </c>
      <c r="F166" s="220" t="s">
        <v>261</v>
      </c>
      <c r="G166" s="221" t="s">
        <v>262</v>
      </c>
      <c r="H166" s="222">
        <v>1</v>
      </c>
      <c r="I166" s="223"/>
      <c r="J166" s="224">
        <f>ROUND(I166*H166,2)</f>
        <v>0</v>
      </c>
      <c r="K166" s="220" t="s">
        <v>156</v>
      </c>
      <c r="L166" s="72"/>
      <c r="M166" s="225" t="s">
        <v>21</v>
      </c>
      <c r="N166" s="226" t="s">
        <v>42</v>
      </c>
      <c r="O166" s="47"/>
      <c r="P166" s="227">
        <f>O166*H166</f>
        <v>0</v>
      </c>
      <c r="Q166" s="227">
        <v>0.041500000000000002</v>
      </c>
      <c r="R166" s="227">
        <f>Q166*H166</f>
        <v>0.041500000000000002</v>
      </c>
      <c r="S166" s="227">
        <v>0</v>
      </c>
      <c r="T166" s="228">
        <f>S166*H166</f>
        <v>0</v>
      </c>
      <c r="AR166" s="24" t="s">
        <v>157</v>
      </c>
      <c r="AT166" s="24" t="s">
        <v>153</v>
      </c>
      <c r="AU166" s="24" t="s">
        <v>81</v>
      </c>
      <c r="AY166" s="24" t="s">
        <v>151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24" t="s">
        <v>79</v>
      </c>
      <c r="BK166" s="229">
        <f>ROUND(I166*H166,2)</f>
        <v>0</v>
      </c>
      <c r="BL166" s="24" t="s">
        <v>157</v>
      </c>
      <c r="BM166" s="24" t="s">
        <v>263</v>
      </c>
    </row>
    <row r="167" s="11" customFormat="1">
      <c r="B167" s="230"/>
      <c r="C167" s="231"/>
      <c r="D167" s="232" t="s">
        <v>159</v>
      </c>
      <c r="E167" s="233" t="s">
        <v>21</v>
      </c>
      <c r="F167" s="234" t="s">
        <v>250</v>
      </c>
      <c r="G167" s="231"/>
      <c r="H167" s="233" t="s">
        <v>21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159</v>
      </c>
      <c r="AU167" s="240" t="s">
        <v>81</v>
      </c>
      <c r="AV167" s="11" t="s">
        <v>79</v>
      </c>
      <c r="AW167" s="11" t="s">
        <v>34</v>
      </c>
      <c r="AX167" s="11" t="s">
        <v>71</v>
      </c>
      <c r="AY167" s="240" t="s">
        <v>151</v>
      </c>
    </row>
    <row r="168" s="12" customFormat="1">
      <c r="B168" s="241"/>
      <c r="C168" s="242"/>
      <c r="D168" s="232" t="s">
        <v>159</v>
      </c>
      <c r="E168" s="243" t="s">
        <v>21</v>
      </c>
      <c r="F168" s="244" t="s">
        <v>264</v>
      </c>
      <c r="G168" s="242"/>
      <c r="H168" s="245">
        <v>1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AT168" s="251" t="s">
        <v>159</v>
      </c>
      <c r="AU168" s="251" t="s">
        <v>81</v>
      </c>
      <c r="AV168" s="12" t="s">
        <v>81</v>
      </c>
      <c r="AW168" s="12" t="s">
        <v>34</v>
      </c>
      <c r="AX168" s="12" t="s">
        <v>79</v>
      </c>
      <c r="AY168" s="251" t="s">
        <v>151</v>
      </c>
    </row>
    <row r="169" s="1" customFormat="1" ht="25.5" customHeight="1">
      <c r="B169" s="46"/>
      <c r="C169" s="218" t="s">
        <v>9</v>
      </c>
      <c r="D169" s="218" t="s">
        <v>153</v>
      </c>
      <c r="E169" s="219" t="s">
        <v>265</v>
      </c>
      <c r="F169" s="220" t="s">
        <v>266</v>
      </c>
      <c r="G169" s="221" t="s">
        <v>262</v>
      </c>
      <c r="H169" s="222">
        <v>2</v>
      </c>
      <c r="I169" s="223"/>
      <c r="J169" s="224">
        <f>ROUND(I169*H169,2)</f>
        <v>0</v>
      </c>
      <c r="K169" s="220" t="s">
        <v>156</v>
      </c>
      <c r="L169" s="72"/>
      <c r="M169" s="225" t="s">
        <v>21</v>
      </c>
      <c r="N169" s="226" t="s">
        <v>42</v>
      </c>
      <c r="O169" s="47"/>
      <c r="P169" s="227">
        <f>O169*H169</f>
        <v>0</v>
      </c>
      <c r="Q169" s="227">
        <v>0.038199999999999998</v>
      </c>
      <c r="R169" s="227">
        <f>Q169*H169</f>
        <v>0.076399999999999996</v>
      </c>
      <c r="S169" s="227">
        <v>0</v>
      </c>
      <c r="T169" s="228">
        <f>S169*H169</f>
        <v>0</v>
      </c>
      <c r="AR169" s="24" t="s">
        <v>157</v>
      </c>
      <c r="AT169" s="24" t="s">
        <v>153</v>
      </c>
      <c r="AU169" s="24" t="s">
        <v>81</v>
      </c>
      <c r="AY169" s="24" t="s">
        <v>151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24" t="s">
        <v>79</v>
      </c>
      <c r="BK169" s="229">
        <f>ROUND(I169*H169,2)</f>
        <v>0</v>
      </c>
      <c r="BL169" s="24" t="s">
        <v>157</v>
      </c>
      <c r="BM169" s="24" t="s">
        <v>267</v>
      </c>
    </row>
    <row r="170" s="11" customFormat="1">
      <c r="B170" s="230"/>
      <c r="C170" s="231"/>
      <c r="D170" s="232" t="s">
        <v>159</v>
      </c>
      <c r="E170" s="233" t="s">
        <v>21</v>
      </c>
      <c r="F170" s="234" t="s">
        <v>250</v>
      </c>
      <c r="G170" s="231"/>
      <c r="H170" s="233" t="s">
        <v>21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AT170" s="240" t="s">
        <v>159</v>
      </c>
      <c r="AU170" s="240" t="s">
        <v>81</v>
      </c>
      <c r="AV170" s="11" t="s">
        <v>79</v>
      </c>
      <c r="AW170" s="11" t="s">
        <v>34</v>
      </c>
      <c r="AX170" s="11" t="s">
        <v>71</v>
      </c>
      <c r="AY170" s="240" t="s">
        <v>151</v>
      </c>
    </row>
    <row r="171" s="12" customFormat="1">
      <c r="B171" s="241"/>
      <c r="C171" s="242"/>
      <c r="D171" s="232" t="s">
        <v>159</v>
      </c>
      <c r="E171" s="243" t="s">
        <v>21</v>
      </c>
      <c r="F171" s="244" t="s">
        <v>268</v>
      </c>
      <c r="G171" s="242"/>
      <c r="H171" s="245">
        <v>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AT171" s="251" t="s">
        <v>159</v>
      </c>
      <c r="AU171" s="251" t="s">
        <v>81</v>
      </c>
      <c r="AV171" s="12" t="s">
        <v>81</v>
      </c>
      <c r="AW171" s="12" t="s">
        <v>34</v>
      </c>
      <c r="AX171" s="12" t="s">
        <v>71</v>
      </c>
      <c r="AY171" s="251" t="s">
        <v>151</v>
      </c>
    </row>
    <row r="172" s="12" customFormat="1">
      <c r="B172" s="241"/>
      <c r="C172" s="242"/>
      <c r="D172" s="232" t="s">
        <v>159</v>
      </c>
      <c r="E172" s="243" t="s">
        <v>21</v>
      </c>
      <c r="F172" s="244" t="s">
        <v>269</v>
      </c>
      <c r="G172" s="242"/>
      <c r="H172" s="245">
        <v>1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AT172" s="251" t="s">
        <v>159</v>
      </c>
      <c r="AU172" s="251" t="s">
        <v>81</v>
      </c>
      <c r="AV172" s="12" t="s">
        <v>81</v>
      </c>
      <c r="AW172" s="12" t="s">
        <v>34</v>
      </c>
      <c r="AX172" s="12" t="s">
        <v>71</v>
      </c>
      <c r="AY172" s="251" t="s">
        <v>151</v>
      </c>
    </row>
    <row r="173" s="13" customFormat="1">
      <c r="B173" s="252"/>
      <c r="C173" s="253"/>
      <c r="D173" s="232" t="s">
        <v>159</v>
      </c>
      <c r="E173" s="254" t="s">
        <v>21</v>
      </c>
      <c r="F173" s="255" t="s">
        <v>162</v>
      </c>
      <c r="G173" s="253"/>
      <c r="H173" s="256">
        <v>2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AT173" s="262" t="s">
        <v>159</v>
      </c>
      <c r="AU173" s="262" t="s">
        <v>81</v>
      </c>
      <c r="AV173" s="13" t="s">
        <v>157</v>
      </c>
      <c r="AW173" s="13" t="s">
        <v>34</v>
      </c>
      <c r="AX173" s="13" t="s">
        <v>79</v>
      </c>
      <c r="AY173" s="262" t="s">
        <v>151</v>
      </c>
    </row>
    <row r="174" s="1" customFormat="1" ht="25.5" customHeight="1">
      <c r="B174" s="46"/>
      <c r="C174" s="218" t="s">
        <v>270</v>
      </c>
      <c r="D174" s="218" t="s">
        <v>153</v>
      </c>
      <c r="E174" s="219" t="s">
        <v>271</v>
      </c>
      <c r="F174" s="220" t="s">
        <v>272</v>
      </c>
      <c r="G174" s="221" t="s">
        <v>89</v>
      </c>
      <c r="H174" s="222">
        <v>41.075000000000003</v>
      </c>
      <c r="I174" s="223"/>
      <c r="J174" s="224">
        <f>ROUND(I174*H174,2)</f>
        <v>0</v>
      </c>
      <c r="K174" s="220" t="s">
        <v>156</v>
      </c>
      <c r="L174" s="72"/>
      <c r="M174" s="225" t="s">
        <v>21</v>
      </c>
      <c r="N174" s="226" t="s">
        <v>42</v>
      </c>
      <c r="O174" s="47"/>
      <c r="P174" s="227">
        <f>O174*H174</f>
        <v>0</v>
      </c>
      <c r="Q174" s="227">
        <v>0.00025999999999999998</v>
      </c>
      <c r="R174" s="227">
        <f>Q174*H174</f>
        <v>0.0106795</v>
      </c>
      <c r="S174" s="227">
        <v>0</v>
      </c>
      <c r="T174" s="228">
        <f>S174*H174</f>
        <v>0</v>
      </c>
      <c r="AR174" s="24" t="s">
        <v>157</v>
      </c>
      <c r="AT174" s="24" t="s">
        <v>153</v>
      </c>
      <c r="AU174" s="24" t="s">
        <v>81</v>
      </c>
      <c r="AY174" s="24" t="s">
        <v>151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24" t="s">
        <v>79</v>
      </c>
      <c r="BK174" s="229">
        <f>ROUND(I174*H174,2)</f>
        <v>0</v>
      </c>
      <c r="BL174" s="24" t="s">
        <v>157</v>
      </c>
      <c r="BM174" s="24" t="s">
        <v>273</v>
      </c>
    </row>
    <row r="175" s="1" customFormat="1" ht="16.5" customHeight="1">
      <c r="B175" s="46"/>
      <c r="C175" s="218" t="s">
        <v>274</v>
      </c>
      <c r="D175" s="218" t="s">
        <v>153</v>
      </c>
      <c r="E175" s="219" t="s">
        <v>275</v>
      </c>
      <c r="F175" s="220" t="s">
        <v>276</v>
      </c>
      <c r="G175" s="221" t="s">
        <v>89</v>
      </c>
      <c r="H175" s="222">
        <v>41.075000000000003</v>
      </c>
      <c r="I175" s="223"/>
      <c r="J175" s="224">
        <f>ROUND(I175*H175,2)</f>
        <v>0</v>
      </c>
      <c r="K175" s="220" t="s">
        <v>156</v>
      </c>
      <c r="L175" s="72"/>
      <c r="M175" s="225" t="s">
        <v>21</v>
      </c>
      <c r="N175" s="226" t="s">
        <v>42</v>
      </c>
      <c r="O175" s="47"/>
      <c r="P175" s="227">
        <f>O175*H175</f>
        <v>0</v>
      </c>
      <c r="Q175" s="227">
        <v>0.0030000000000000001</v>
      </c>
      <c r="R175" s="227">
        <f>Q175*H175</f>
        <v>0.12322500000000002</v>
      </c>
      <c r="S175" s="227">
        <v>0</v>
      </c>
      <c r="T175" s="228">
        <f>S175*H175</f>
        <v>0</v>
      </c>
      <c r="AR175" s="24" t="s">
        <v>157</v>
      </c>
      <c r="AT175" s="24" t="s">
        <v>153</v>
      </c>
      <c r="AU175" s="24" t="s">
        <v>81</v>
      </c>
      <c r="AY175" s="24" t="s">
        <v>151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24" t="s">
        <v>79</v>
      </c>
      <c r="BK175" s="229">
        <f>ROUND(I175*H175,2)</f>
        <v>0</v>
      </c>
      <c r="BL175" s="24" t="s">
        <v>157</v>
      </c>
      <c r="BM175" s="24" t="s">
        <v>277</v>
      </c>
    </row>
    <row r="176" s="11" customFormat="1">
      <c r="B176" s="230"/>
      <c r="C176" s="231"/>
      <c r="D176" s="232" t="s">
        <v>159</v>
      </c>
      <c r="E176" s="233" t="s">
        <v>21</v>
      </c>
      <c r="F176" s="234" t="s">
        <v>278</v>
      </c>
      <c r="G176" s="231"/>
      <c r="H176" s="233" t="s">
        <v>21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159</v>
      </c>
      <c r="AU176" s="240" t="s">
        <v>81</v>
      </c>
      <c r="AV176" s="11" t="s">
        <v>79</v>
      </c>
      <c r="AW176" s="11" t="s">
        <v>34</v>
      </c>
      <c r="AX176" s="11" t="s">
        <v>71</v>
      </c>
      <c r="AY176" s="240" t="s">
        <v>151</v>
      </c>
    </row>
    <row r="177" s="12" customFormat="1">
      <c r="B177" s="241"/>
      <c r="C177" s="242"/>
      <c r="D177" s="232" t="s">
        <v>159</v>
      </c>
      <c r="E177" s="243" t="s">
        <v>21</v>
      </c>
      <c r="F177" s="244" t="s">
        <v>279</v>
      </c>
      <c r="G177" s="242"/>
      <c r="H177" s="245">
        <v>41.075000000000003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AT177" s="251" t="s">
        <v>159</v>
      </c>
      <c r="AU177" s="251" t="s">
        <v>81</v>
      </c>
      <c r="AV177" s="12" t="s">
        <v>81</v>
      </c>
      <c r="AW177" s="12" t="s">
        <v>34</v>
      </c>
      <c r="AX177" s="12" t="s">
        <v>71</v>
      </c>
      <c r="AY177" s="251" t="s">
        <v>151</v>
      </c>
    </row>
    <row r="178" s="13" customFormat="1">
      <c r="B178" s="252"/>
      <c r="C178" s="253"/>
      <c r="D178" s="232" t="s">
        <v>159</v>
      </c>
      <c r="E178" s="254" t="s">
        <v>21</v>
      </c>
      <c r="F178" s="255" t="s">
        <v>162</v>
      </c>
      <c r="G178" s="253"/>
      <c r="H178" s="256">
        <v>41.075000000000003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AT178" s="262" t="s">
        <v>159</v>
      </c>
      <c r="AU178" s="262" t="s">
        <v>81</v>
      </c>
      <c r="AV178" s="13" t="s">
        <v>157</v>
      </c>
      <c r="AW178" s="13" t="s">
        <v>34</v>
      </c>
      <c r="AX178" s="13" t="s">
        <v>79</v>
      </c>
      <c r="AY178" s="262" t="s">
        <v>151</v>
      </c>
    </row>
    <row r="179" s="1" customFormat="1" ht="16.5" customHeight="1">
      <c r="B179" s="46"/>
      <c r="C179" s="218" t="s">
        <v>280</v>
      </c>
      <c r="D179" s="218" t="s">
        <v>153</v>
      </c>
      <c r="E179" s="219" t="s">
        <v>281</v>
      </c>
      <c r="F179" s="220" t="s">
        <v>282</v>
      </c>
      <c r="G179" s="221" t="s">
        <v>283</v>
      </c>
      <c r="H179" s="222">
        <v>10.08</v>
      </c>
      <c r="I179" s="223"/>
      <c r="J179" s="224">
        <f>ROUND(I179*H179,2)</f>
        <v>0</v>
      </c>
      <c r="K179" s="220" t="s">
        <v>156</v>
      </c>
      <c r="L179" s="72"/>
      <c r="M179" s="225" t="s">
        <v>21</v>
      </c>
      <c r="N179" s="226" t="s">
        <v>42</v>
      </c>
      <c r="O179" s="47"/>
      <c r="P179" s="227">
        <f>O179*H179</f>
        <v>0</v>
      </c>
      <c r="Q179" s="227">
        <v>0.0015</v>
      </c>
      <c r="R179" s="227">
        <f>Q179*H179</f>
        <v>0.01512</v>
      </c>
      <c r="S179" s="227">
        <v>0</v>
      </c>
      <c r="T179" s="228">
        <f>S179*H179</f>
        <v>0</v>
      </c>
      <c r="AR179" s="24" t="s">
        <v>157</v>
      </c>
      <c r="AT179" s="24" t="s">
        <v>153</v>
      </c>
      <c r="AU179" s="24" t="s">
        <v>81</v>
      </c>
      <c r="AY179" s="24" t="s">
        <v>151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24" t="s">
        <v>79</v>
      </c>
      <c r="BK179" s="229">
        <f>ROUND(I179*H179,2)</f>
        <v>0</v>
      </c>
      <c r="BL179" s="24" t="s">
        <v>157</v>
      </c>
      <c r="BM179" s="24" t="s">
        <v>284</v>
      </c>
    </row>
    <row r="180" s="12" customFormat="1">
      <c r="B180" s="241"/>
      <c r="C180" s="242"/>
      <c r="D180" s="232" t="s">
        <v>159</v>
      </c>
      <c r="E180" s="243" t="s">
        <v>21</v>
      </c>
      <c r="F180" s="244" t="s">
        <v>285</v>
      </c>
      <c r="G180" s="242"/>
      <c r="H180" s="245">
        <v>10.08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AT180" s="251" t="s">
        <v>159</v>
      </c>
      <c r="AU180" s="251" t="s">
        <v>81</v>
      </c>
      <c r="AV180" s="12" t="s">
        <v>81</v>
      </c>
      <c r="AW180" s="12" t="s">
        <v>34</v>
      </c>
      <c r="AX180" s="12" t="s">
        <v>79</v>
      </c>
      <c r="AY180" s="251" t="s">
        <v>151</v>
      </c>
    </row>
    <row r="181" s="1" customFormat="1" ht="38.25" customHeight="1">
      <c r="B181" s="46"/>
      <c r="C181" s="218" t="s">
        <v>286</v>
      </c>
      <c r="D181" s="218" t="s">
        <v>153</v>
      </c>
      <c r="E181" s="219" t="s">
        <v>287</v>
      </c>
      <c r="F181" s="220" t="s">
        <v>288</v>
      </c>
      <c r="G181" s="221" t="s">
        <v>283</v>
      </c>
      <c r="H181" s="222">
        <v>10.08</v>
      </c>
      <c r="I181" s="223"/>
      <c r="J181" s="224">
        <f>ROUND(I181*H181,2)</f>
        <v>0</v>
      </c>
      <c r="K181" s="220" t="s">
        <v>156</v>
      </c>
      <c r="L181" s="72"/>
      <c r="M181" s="225" t="s">
        <v>21</v>
      </c>
      <c r="N181" s="226" t="s">
        <v>42</v>
      </c>
      <c r="O181" s="47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AR181" s="24" t="s">
        <v>157</v>
      </c>
      <c r="AT181" s="24" t="s">
        <v>153</v>
      </c>
      <c r="AU181" s="24" t="s">
        <v>81</v>
      </c>
      <c r="AY181" s="24" t="s">
        <v>151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24" t="s">
        <v>79</v>
      </c>
      <c r="BK181" s="229">
        <f>ROUND(I181*H181,2)</f>
        <v>0</v>
      </c>
      <c r="BL181" s="24" t="s">
        <v>157</v>
      </c>
      <c r="BM181" s="24" t="s">
        <v>289</v>
      </c>
    </row>
    <row r="182" s="11" customFormat="1">
      <c r="B182" s="230"/>
      <c r="C182" s="231"/>
      <c r="D182" s="232" t="s">
        <v>159</v>
      </c>
      <c r="E182" s="233" t="s">
        <v>21</v>
      </c>
      <c r="F182" s="234" t="s">
        <v>290</v>
      </c>
      <c r="G182" s="231"/>
      <c r="H182" s="233" t="s">
        <v>21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AT182" s="240" t="s">
        <v>159</v>
      </c>
      <c r="AU182" s="240" t="s">
        <v>81</v>
      </c>
      <c r="AV182" s="11" t="s">
        <v>79</v>
      </c>
      <c r="AW182" s="11" t="s">
        <v>34</v>
      </c>
      <c r="AX182" s="11" t="s">
        <v>71</v>
      </c>
      <c r="AY182" s="240" t="s">
        <v>151</v>
      </c>
    </row>
    <row r="183" s="12" customFormat="1">
      <c r="B183" s="241"/>
      <c r="C183" s="242"/>
      <c r="D183" s="232" t="s">
        <v>159</v>
      </c>
      <c r="E183" s="243" t="s">
        <v>21</v>
      </c>
      <c r="F183" s="244" t="s">
        <v>285</v>
      </c>
      <c r="G183" s="242"/>
      <c r="H183" s="245">
        <v>10.08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AT183" s="251" t="s">
        <v>159</v>
      </c>
      <c r="AU183" s="251" t="s">
        <v>81</v>
      </c>
      <c r="AV183" s="12" t="s">
        <v>81</v>
      </c>
      <c r="AW183" s="12" t="s">
        <v>34</v>
      </c>
      <c r="AX183" s="12" t="s">
        <v>79</v>
      </c>
      <c r="AY183" s="251" t="s">
        <v>151</v>
      </c>
    </row>
    <row r="184" s="1" customFormat="1" ht="16.5" customHeight="1">
      <c r="B184" s="46"/>
      <c r="C184" s="276" t="s">
        <v>291</v>
      </c>
      <c r="D184" s="276" t="s">
        <v>292</v>
      </c>
      <c r="E184" s="277" t="s">
        <v>293</v>
      </c>
      <c r="F184" s="278" t="s">
        <v>294</v>
      </c>
      <c r="G184" s="279" t="s">
        <v>283</v>
      </c>
      <c r="H184" s="280">
        <v>10.584</v>
      </c>
      <c r="I184" s="281"/>
      <c r="J184" s="282">
        <f>ROUND(I184*H184,2)</f>
        <v>0</v>
      </c>
      <c r="K184" s="278" t="s">
        <v>156</v>
      </c>
      <c r="L184" s="283"/>
      <c r="M184" s="284" t="s">
        <v>21</v>
      </c>
      <c r="N184" s="285" t="s">
        <v>42</v>
      </c>
      <c r="O184" s="47"/>
      <c r="P184" s="227">
        <f>O184*H184</f>
        <v>0</v>
      </c>
      <c r="Q184" s="227">
        <v>4.0000000000000003E-05</v>
      </c>
      <c r="R184" s="227">
        <f>Q184*H184</f>
        <v>0.00042336000000000001</v>
      </c>
      <c r="S184" s="227">
        <v>0</v>
      </c>
      <c r="T184" s="228">
        <f>S184*H184</f>
        <v>0</v>
      </c>
      <c r="AR184" s="24" t="s">
        <v>193</v>
      </c>
      <c r="AT184" s="24" t="s">
        <v>292</v>
      </c>
      <c r="AU184" s="24" t="s">
        <v>81</v>
      </c>
      <c r="AY184" s="24" t="s">
        <v>151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24" t="s">
        <v>79</v>
      </c>
      <c r="BK184" s="229">
        <f>ROUND(I184*H184,2)</f>
        <v>0</v>
      </c>
      <c r="BL184" s="24" t="s">
        <v>157</v>
      </c>
      <c r="BM184" s="24" t="s">
        <v>295</v>
      </c>
    </row>
    <row r="185" s="1" customFormat="1">
      <c r="B185" s="46"/>
      <c r="C185" s="74"/>
      <c r="D185" s="232" t="s">
        <v>182</v>
      </c>
      <c r="E185" s="74"/>
      <c r="F185" s="274" t="s">
        <v>296</v>
      </c>
      <c r="G185" s="74"/>
      <c r="H185" s="74"/>
      <c r="I185" s="188"/>
      <c r="J185" s="74"/>
      <c r="K185" s="74"/>
      <c r="L185" s="72"/>
      <c r="M185" s="275"/>
      <c r="N185" s="47"/>
      <c r="O185" s="47"/>
      <c r="P185" s="47"/>
      <c r="Q185" s="47"/>
      <c r="R185" s="47"/>
      <c r="S185" s="47"/>
      <c r="T185" s="95"/>
      <c r="AT185" s="24" t="s">
        <v>182</v>
      </c>
      <c r="AU185" s="24" t="s">
        <v>81</v>
      </c>
    </row>
    <row r="186" s="12" customFormat="1">
      <c r="B186" s="241"/>
      <c r="C186" s="242"/>
      <c r="D186" s="232" t="s">
        <v>159</v>
      </c>
      <c r="E186" s="242"/>
      <c r="F186" s="244" t="s">
        <v>297</v>
      </c>
      <c r="G186" s="242"/>
      <c r="H186" s="245">
        <v>10.584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AT186" s="251" t="s">
        <v>159</v>
      </c>
      <c r="AU186" s="251" t="s">
        <v>81</v>
      </c>
      <c r="AV186" s="12" t="s">
        <v>81</v>
      </c>
      <c r="AW186" s="12" t="s">
        <v>6</v>
      </c>
      <c r="AX186" s="12" t="s">
        <v>79</v>
      </c>
      <c r="AY186" s="251" t="s">
        <v>151</v>
      </c>
    </row>
    <row r="187" s="10" customFormat="1" ht="29.88" customHeight="1">
      <c r="B187" s="202"/>
      <c r="C187" s="203"/>
      <c r="D187" s="204" t="s">
        <v>70</v>
      </c>
      <c r="E187" s="216" t="s">
        <v>298</v>
      </c>
      <c r="F187" s="216" t="s">
        <v>299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SUM(P188:P201)</f>
        <v>0</v>
      </c>
      <c r="Q187" s="210"/>
      <c r="R187" s="211">
        <f>SUM(R188:R201)</f>
        <v>1.9607594599999998</v>
      </c>
      <c r="S187" s="210"/>
      <c r="T187" s="212">
        <f>SUM(T188:T201)</f>
        <v>0</v>
      </c>
      <c r="AR187" s="213" t="s">
        <v>79</v>
      </c>
      <c r="AT187" s="214" t="s">
        <v>70</v>
      </c>
      <c r="AU187" s="214" t="s">
        <v>79</v>
      </c>
      <c r="AY187" s="213" t="s">
        <v>151</v>
      </c>
      <c r="BK187" s="215">
        <f>SUM(BK188:BK201)</f>
        <v>0</v>
      </c>
    </row>
    <row r="188" s="1" customFormat="1" ht="25.5" customHeight="1">
      <c r="B188" s="46"/>
      <c r="C188" s="218" t="s">
        <v>300</v>
      </c>
      <c r="D188" s="218" t="s">
        <v>153</v>
      </c>
      <c r="E188" s="219" t="s">
        <v>301</v>
      </c>
      <c r="F188" s="220" t="s">
        <v>302</v>
      </c>
      <c r="G188" s="221" t="s">
        <v>93</v>
      </c>
      <c r="H188" s="222">
        <v>0.86899999999999999</v>
      </c>
      <c r="I188" s="223"/>
      <c r="J188" s="224">
        <f>ROUND(I188*H188,2)</f>
        <v>0</v>
      </c>
      <c r="K188" s="220" t="s">
        <v>156</v>
      </c>
      <c r="L188" s="72"/>
      <c r="M188" s="225" t="s">
        <v>21</v>
      </c>
      <c r="N188" s="226" t="s">
        <v>42</v>
      </c>
      <c r="O188" s="47"/>
      <c r="P188" s="227">
        <f>O188*H188</f>
        <v>0</v>
      </c>
      <c r="Q188" s="227">
        <v>2.2563399999999998</v>
      </c>
      <c r="R188" s="227">
        <f>Q188*H188</f>
        <v>1.9607594599999998</v>
      </c>
      <c r="S188" s="227">
        <v>0</v>
      </c>
      <c r="T188" s="228">
        <f>S188*H188</f>
        <v>0</v>
      </c>
      <c r="AR188" s="24" t="s">
        <v>157</v>
      </c>
      <c r="AT188" s="24" t="s">
        <v>153</v>
      </c>
      <c r="AU188" s="24" t="s">
        <v>81</v>
      </c>
      <c r="AY188" s="24" t="s">
        <v>151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24" t="s">
        <v>79</v>
      </c>
      <c r="BK188" s="229">
        <f>ROUND(I188*H188,2)</f>
        <v>0</v>
      </c>
      <c r="BL188" s="24" t="s">
        <v>157</v>
      </c>
      <c r="BM188" s="24" t="s">
        <v>303</v>
      </c>
    </row>
    <row r="189" s="11" customFormat="1">
      <c r="B189" s="230"/>
      <c r="C189" s="231"/>
      <c r="D189" s="232" t="s">
        <v>159</v>
      </c>
      <c r="E189" s="233" t="s">
        <v>21</v>
      </c>
      <c r="F189" s="234" t="s">
        <v>166</v>
      </c>
      <c r="G189" s="231"/>
      <c r="H189" s="233" t="s">
        <v>21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AT189" s="240" t="s">
        <v>159</v>
      </c>
      <c r="AU189" s="240" t="s">
        <v>81</v>
      </c>
      <c r="AV189" s="11" t="s">
        <v>79</v>
      </c>
      <c r="AW189" s="11" t="s">
        <v>34</v>
      </c>
      <c r="AX189" s="11" t="s">
        <v>71</v>
      </c>
      <c r="AY189" s="240" t="s">
        <v>151</v>
      </c>
    </row>
    <row r="190" s="12" customFormat="1">
      <c r="B190" s="241"/>
      <c r="C190" s="242"/>
      <c r="D190" s="232" t="s">
        <v>159</v>
      </c>
      <c r="E190" s="243" t="s">
        <v>21</v>
      </c>
      <c r="F190" s="244" t="s">
        <v>304</v>
      </c>
      <c r="G190" s="242"/>
      <c r="H190" s="245">
        <v>0.45000000000000001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AT190" s="251" t="s">
        <v>159</v>
      </c>
      <c r="AU190" s="251" t="s">
        <v>81</v>
      </c>
      <c r="AV190" s="12" t="s">
        <v>81</v>
      </c>
      <c r="AW190" s="12" t="s">
        <v>34</v>
      </c>
      <c r="AX190" s="12" t="s">
        <v>71</v>
      </c>
      <c r="AY190" s="251" t="s">
        <v>151</v>
      </c>
    </row>
    <row r="191" s="12" customFormat="1">
      <c r="B191" s="241"/>
      <c r="C191" s="242"/>
      <c r="D191" s="232" t="s">
        <v>159</v>
      </c>
      <c r="E191" s="243" t="s">
        <v>21</v>
      </c>
      <c r="F191" s="244" t="s">
        <v>305</v>
      </c>
      <c r="G191" s="242"/>
      <c r="H191" s="245">
        <v>0.41899999999999998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AT191" s="251" t="s">
        <v>159</v>
      </c>
      <c r="AU191" s="251" t="s">
        <v>81</v>
      </c>
      <c r="AV191" s="12" t="s">
        <v>81</v>
      </c>
      <c r="AW191" s="12" t="s">
        <v>34</v>
      </c>
      <c r="AX191" s="12" t="s">
        <v>71</v>
      </c>
      <c r="AY191" s="251" t="s">
        <v>151</v>
      </c>
    </row>
    <row r="192" s="13" customFormat="1">
      <c r="B192" s="252"/>
      <c r="C192" s="253"/>
      <c r="D192" s="232" t="s">
        <v>159</v>
      </c>
      <c r="E192" s="254" t="s">
        <v>21</v>
      </c>
      <c r="F192" s="255" t="s">
        <v>162</v>
      </c>
      <c r="G192" s="253"/>
      <c r="H192" s="256">
        <v>0.86899999999999999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AT192" s="262" t="s">
        <v>159</v>
      </c>
      <c r="AU192" s="262" t="s">
        <v>81</v>
      </c>
      <c r="AV192" s="13" t="s">
        <v>157</v>
      </c>
      <c r="AW192" s="13" t="s">
        <v>34</v>
      </c>
      <c r="AX192" s="13" t="s">
        <v>79</v>
      </c>
      <c r="AY192" s="262" t="s">
        <v>151</v>
      </c>
    </row>
    <row r="193" s="1" customFormat="1" ht="16.5" customHeight="1">
      <c r="B193" s="46"/>
      <c r="C193" s="218" t="s">
        <v>306</v>
      </c>
      <c r="D193" s="218" t="s">
        <v>153</v>
      </c>
      <c r="E193" s="219" t="s">
        <v>307</v>
      </c>
      <c r="F193" s="220" t="s">
        <v>308</v>
      </c>
      <c r="G193" s="221" t="s">
        <v>89</v>
      </c>
      <c r="H193" s="222">
        <v>13.726000000000001</v>
      </c>
      <c r="I193" s="223"/>
      <c r="J193" s="224">
        <f>ROUND(I193*H193,2)</f>
        <v>0</v>
      </c>
      <c r="K193" s="220" t="s">
        <v>156</v>
      </c>
      <c r="L193" s="72"/>
      <c r="M193" s="225" t="s">
        <v>21</v>
      </c>
      <c r="N193" s="226" t="s">
        <v>42</v>
      </c>
      <c r="O193" s="47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AR193" s="24" t="s">
        <v>157</v>
      </c>
      <c r="AT193" s="24" t="s">
        <v>153</v>
      </c>
      <c r="AU193" s="24" t="s">
        <v>81</v>
      </c>
      <c r="AY193" s="24" t="s">
        <v>151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24" t="s">
        <v>79</v>
      </c>
      <c r="BK193" s="229">
        <f>ROUND(I193*H193,2)</f>
        <v>0</v>
      </c>
      <c r="BL193" s="24" t="s">
        <v>157</v>
      </c>
      <c r="BM193" s="24" t="s">
        <v>309</v>
      </c>
    </row>
    <row r="194" s="11" customFormat="1">
      <c r="B194" s="230"/>
      <c r="C194" s="231"/>
      <c r="D194" s="232" t="s">
        <v>159</v>
      </c>
      <c r="E194" s="233" t="s">
        <v>21</v>
      </c>
      <c r="F194" s="234" t="s">
        <v>310</v>
      </c>
      <c r="G194" s="231"/>
      <c r="H194" s="233" t="s">
        <v>21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159</v>
      </c>
      <c r="AU194" s="240" t="s">
        <v>81</v>
      </c>
      <c r="AV194" s="11" t="s">
        <v>79</v>
      </c>
      <c r="AW194" s="11" t="s">
        <v>34</v>
      </c>
      <c r="AX194" s="11" t="s">
        <v>71</v>
      </c>
      <c r="AY194" s="240" t="s">
        <v>151</v>
      </c>
    </row>
    <row r="195" s="12" customFormat="1">
      <c r="B195" s="241"/>
      <c r="C195" s="242"/>
      <c r="D195" s="232" t="s">
        <v>159</v>
      </c>
      <c r="E195" s="243" t="s">
        <v>21</v>
      </c>
      <c r="F195" s="244" t="s">
        <v>311</v>
      </c>
      <c r="G195" s="242"/>
      <c r="H195" s="245">
        <v>3.6619999999999999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AT195" s="251" t="s">
        <v>159</v>
      </c>
      <c r="AU195" s="251" t="s">
        <v>81</v>
      </c>
      <c r="AV195" s="12" t="s">
        <v>81</v>
      </c>
      <c r="AW195" s="12" t="s">
        <v>34</v>
      </c>
      <c r="AX195" s="12" t="s">
        <v>71</v>
      </c>
      <c r="AY195" s="251" t="s">
        <v>151</v>
      </c>
    </row>
    <row r="196" s="12" customFormat="1">
      <c r="B196" s="241"/>
      <c r="C196" s="242"/>
      <c r="D196" s="232" t="s">
        <v>159</v>
      </c>
      <c r="E196" s="243" t="s">
        <v>21</v>
      </c>
      <c r="F196" s="244" t="s">
        <v>312</v>
      </c>
      <c r="G196" s="242"/>
      <c r="H196" s="245">
        <v>3.0640000000000001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AT196" s="251" t="s">
        <v>159</v>
      </c>
      <c r="AU196" s="251" t="s">
        <v>81</v>
      </c>
      <c r="AV196" s="12" t="s">
        <v>81</v>
      </c>
      <c r="AW196" s="12" t="s">
        <v>34</v>
      </c>
      <c r="AX196" s="12" t="s">
        <v>71</v>
      </c>
      <c r="AY196" s="251" t="s">
        <v>151</v>
      </c>
    </row>
    <row r="197" s="12" customFormat="1">
      <c r="B197" s="241"/>
      <c r="C197" s="242"/>
      <c r="D197" s="232" t="s">
        <v>159</v>
      </c>
      <c r="E197" s="243" t="s">
        <v>21</v>
      </c>
      <c r="F197" s="244" t="s">
        <v>21</v>
      </c>
      <c r="G197" s="242"/>
      <c r="H197" s="245">
        <v>0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AT197" s="251" t="s">
        <v>159</v>
      </c>
      <c r="AU197" s="251" t="s">
        <v>81</v>
      </c>
      <c r="AV197" s="12" t="s">
        <v>81</v>
      </c>
      <c r="AW197" s="12" t="s">
        <v>34</v>
      </c>
      <c r="AX197" s="12" t="s">
        <v>71</v>
      </c>
      <c r="AY197" s="251" t="s">
        <v>151</v>
      </c>
    </row>
    <row r="198" s="11" customFormat="1">
      <c r="B198" s="230"/>
      <c r="C198" s="231"/>
      <c r="D198" s="232" t="s">
        <v>159</v>
      </c>
      <c r="E198" s="233" t="s">
        <v>21</v>
      </c>
      <c r="F198" s="234" t="s">
        <v>209</v>
      </c>
      <c r="G198" s="231"/>
      <c r="H198" s="233" t="s">
        <v>21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159</v>
      </c>
      <c r="AU198" s="240" t="s">
        <v>81</v>
      </c>
      <c r="AV198" s="11" t="s">
        <v>79</v>
      </c>
      <c r="AW198" s="11" t="s">
        <v>34</v>
      </c>
      <c r="AX198" s="11" t="s">
        <v>71</v>
      </c>
      <c r="AY198" s="240" t="s">
        <v>151</v>
      </c>
    </row>
    <row r="199" s="12" customFormat="1">
      <c r="B199" s="241"/>
      <c r="C199" s="242"/>
      <c r="D199" s="232" t="s">
        <v>159</v>
      </c>
      <c r="E199" s="243" t="s">
        <v>21</v>
      </c>
      <c r="F199" s="244" t="s">
        <v>313</v>
      </c>
      <c r="G199" s="242"/>
      <c r="H199" s="245">
        <v>7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AT199" s="251" t="s">
        <v>159</v>
      </c>
      <c r="AU199" s="251" t="s">
        <v>81</v>
      </c>
      <c r="AV199" s="12" t="s">
        <v>81</v>
      </c>
      <c r="AW199" s="12" t="s">
        <v>34</v>
      </c>
      <c r="AX199" s="12" t="s">
        <v>71</v>
      </c>
      <c r="AY199" s="251" t="s">
        <v>151</v>
      </c>
    </row>
    <row r="200" s="13" customFormat="1">
      <c r="B200" s="252"/>
      <c r="C200" s="253"/>
      <c r="D200" s="232" t="s">
        <v>159</v>
      </c>
      <c r="E200" s="254" t="s">
        <v>21</v>
      </c>
      <c r="F200" s="255" t="s">
        <v>162</v>
      </c>
      <c r="G200" s="253"/>
      <c r="H200" s="256">
        <v>13.726000000000001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AT200" s="262" t="s">
        <v>159</v>
      </c>
      <c r="AU200" s="262" t="s">
        <v>81</v>
      </c>
      <c r="AV200" s="13" t="s">
        <v>157</v>
      </c>
      <c r="AW200" s="13" t="s">
        <v>34</v>
      </c>
      <c r="AX200" s="13" t="s">
        <v>79</v>
      </c>
      <c r="AY200" s="262" t="s">
        <v>151</v>
      </c>
    </row>
    <row r="201" s="1" customFormat="1" ht="16.5" customHeight="1">
      <c r="B201" s="46"/>
      <c r="C201" s="218" t="s">
        <v>314</v>
      </c>
      <c r="D201" s="218" t="s">
        <v>153</v>
      </c>
      <c r="E201" s="219" t="s">
        <v>315</v>
      </c>
      <c r="F201" s="220" t="s">
        <v>316</v>
      </c>
      <c r="G201" s="221" t="s">
        <v>89</v>
      </c>
      <c r="H201" s="222">
        <v>13.726000000000001</v>
      </c>
      <c r="I201" s="223"/>
      <c r="J201" s="224">
        <f>ROUND(I201*H201,2)</f>
        <v>0</v>
      </c>
      <c r="K201" s="220" t="s">
        <v>156</v>
      </c>
      <c r="L201" s="72"/>
      <c r="M201" s="225" t="s">
        <v>21</v>
      </c>
      <c r="N201" s="226" t="s">
        <v>42</v>
      </c>
      <c r="O201" s="47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AR201" s="24" t="s">
        <v>157</v>
      </c>
      <c r="AT201" s="24" t="s">
        <v>153</v>
      </c>
      <c r="AU201" s="24" t="s">
        <v>81</v>
      </c>
      <c r="AY201" s="24" t="s">
        <v>151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24" t="s">
        <v>79</v>
      </c>
      <c r="BK201" s="229">
        <f>ROUND(I201*H201,2)</f>
        <v>0</v>
      </c>
      <c r="BL201" s="24" t="s">
        <v>157</v>
      </c>
      <c r="BM201" s="24" t="s">
        <v>317</v>
      </c>
    </row>
    <row r="202" s="10" customFormat="1" ht="29.88" customHeight="1">
      <c r="B202" s="202"/>
      <c r="C202" s="203"/>
      <c r="D202" s="204" t="s">
        <v>70</v>
      </c>
      <c r="E202" s="216" t="s">
        <v>318</v>
      </c>
      <c r="F202" s="216" t="s">
        <v>319</v>
      </c>
      <c r="G202" s="203"/>
      <c r="H202" s="203"/>
      <c r="I202" s="206"/>
      <c r="J202" s="217">
        <f>BK202</f>
        <v>0</v>
      </c>
      <c r="K202" s="203"/>
      <c r="L202" s="208"/>
      <c r="M202" s="209"/>
      <c r="N202" s="210"/>
      <c r="O202" s="210"/>
      <c r="P202" s="211">
        <f>SUM(P203:P204)</f>
        <v>0</v>
      </c>
      <c r="Q202" s="210"/>
      <c r="R202" s="211">
        <f>SUM(R203:R204)</f>
        <v>0.44169999999999998</v>
      </c>
      <c r="S202" s="210"/>
      <c r="T202" s="212">
        <f>SUM(T203:T204)</f>
        <v>0</v>
      </c>
      <c r="AR202" s="213" t="s">
        <v>79</v>
      </c>
      <c r="AT202" s="214" t="s">
        <v>70</v>
      </c>
      <c r="AU202" s="214" t="s">
        <v>79</v>
      </c>
      <c r="AY202" s="213" t="s">
        <v>151</v>
      </c>
      <c r="BK202" s="215">
        <f>SUM(BK203:BK204)</f>
        <v>0</v>
      </c>
    </row>
    <row r="203" s="1" customFormat="1" ht="25.5" customHeight="1">
      <c r="B203" s="46"/>
      <c r="C203" s="218" t="s">
        <v>320</v>
      </c>
      <c r="D203" s="218" t="s">
        <v>153</v>
      </c>
      <c r="E203" s="219" t="s">
        <v>321</v>
      </c>
      <c r="F203" s="220" t="s">
        <v>322</v>
      </c>
      <c r="G203" s="221" t="s">
        <v>262</v>
      </c>
      <c r="H203" s="222">
        <v>1</v>
      </c>
      <c r="I203" s="223"/>
      <c r="J203" s="224">
        <f>ROUND(I203*H203,2)</f>
        <v>0</v>
      </c>
      <c r="K203" s="220" t="s">
        <v>156</v>
      </c>
      <c r="L203" s="72"/>
      <c r="M203" s="225" t="s">
        <v>21</v>
      </c>
      <c r="N203" s="226" t="s">
        <v>42</v>
      </c>
      <c r="O203" s="47"/>
      <c r="P203" s="227">
        <f>O203*H203</f>
        <v>0</v>
      </c>
      <c r="Q203" s="227">
        <v>0.44169999999999998</v>
      </c>
      <c r="R203" s="227">
        <f>Q203*H203</f>
        <v>0.44169999999999998</v>
      </c>
      <c r="S203" s="227">
        <v>0</v>
      </c>
      <c r="T203" s="228">
        <f>S203*H203</f>
        <v>0</v>
      </c>
      <c r="AR203" s="24" t="s">
        <v>157</v>
      </c>
      <c r="AT203" s="24" t="s">
        <v>153</v>
      </c>
      <c r="AU203" s="24" t="s">
        <v>81</v>
      </c>
      <c r="AY203" s="24" t="s">
        <v>151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24" t="s">
        <v>79</v>
      </c>
      <c r="BK203" s="229">
        <f>ROUND(I203*H203,2)</f>
        <v>0</v>
      </c>
      <c r="BL203" s="24" t="s">
        <v>157</v>
      </c>
      <c r="BM203" s="24" t="s">
        <v>323</v>
      </c>
    </row>
    <row r="204" s="1" customFormat="1" ht="16.5" customHeight="1">
      <c r="B204" s="46"/>
      <c r="C204" s="276" t="s">
        <v>324</v>
      </c>
      <c r="D204" s="276" t="s">
        <v>292</v>
      </c>
      <c r="E204" s="277" t="s">
        <v>325</v>
      </c>
      <c r="F204" s="278" t="s">
        <v>326</v>
      </c>
      <c r="G204" s="279" t="s">
        <v>262</v>
      </c>
      <c r="H204" s="280">
        <v>1</v>
      </c>
      <c r="I204" s="281"/>
      <c r="J204" s="282">
        <f>ROUND(I204*H204,2)</f>
        <v>0</v>
      </c>
      <c r="K204" s="278" t="s">
        <v>21</v>
      </c>
      <c r="L204" s="283"/>
      <c r="M204" s="284" t="s">
        <v>21</v>
      </c>
      <c r="N204" s="285" t="s">
        <v>42</v>
      </c>
      <c r="O204" s="47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AR204" s="24" t="s">
        <v>193</v>
      </c>
      <c r="AT204" s="24" t="s">
        <v>292</v>
      </c>
      <c r="AU204" s="24" t="s">
        <v>81</v>
      </c>
      <c r="AY204" s="24" t="s">
        <v>151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24" t="s">
        <v>79</v>
      </c>
      <c r="BK204" s="229">
        <f>ROUND(I204*H204,2)</f>
        <v>0</v>
      </c>
      <c r="BL204" s="24" t="s">
        <v>157</v>
      </c>
      <c r="BM204" s="24" t="s">
        <v>327</v>
      </c>
    </row>
    <row r="205" s="10" customFormat="1" ht="29.88" customHeight="1">
      <c r="B205" s="202"/>
      <c r="C205" s="203"/>
      <c r="D205" s="204" t="s">
        <v>70</v>
      </c>
      <c r="E205" s="216" t="s">
        <v>328</v>
      </c>
      <c r="F205" s="216" t="s">
        <v>329</v>
      </c>
      <c r="G205" s="203"/>
      <c r="H205" s="203"/>
      <c r="I205" s="206"/>
      <c r="J205" s="217">
        <f>BK205</f>
        <v>0</v>
      </c>
      <c r="K205" s="203"/>
      <c r="L205" s="208"/>
      <c r="M205" s="209"/>
      <c r="N205" s="210"/>
      <c r="O205" s="210"/>
      <c r="P205" s="211">
        <f>SUM(P206:P225)</f>
        <v>0</v>
      </c>
      <c r="Q205" s="210"/>
      <c r="R205" s="211">
        <f>SUM(R206:R225)</f>
        <v>0.0013844999999999999</v>
      </c>
      <c r="S205" s="210"/>
      <c r="T205" s="212">
        <f>SUM(T206:T225)</f>
        <v>0</v>
      </c>
      <c r="AR205" s="213" t="s">
        <v>79</v>
      </c>
      <c r="AT205" s="214" t="s">
        <v>70</v>
      </c>
      <c r="AU205" s="214" t="s">
        <v>79</v>
      </c>
      <c r="AY205" s="213" t="s">
        <v>151</v>
      </c>
      <c r="BK205" s="215">
        <f>SUM(BK206:BK225)</f>
        <v>0</v>
      </c>
    </row>
    <row r="206" s="1" customFormat="1" ht="38.25" customHeight="1">
      <c r="B206" s="46"/>
      <c r="C206" s="218" t="s">
        <v>330</v>
      </c>
      <c r="D206" s="218" t="s">
        <v>153</v>
      </c>
      <c r="E206" s="219" t="s">
        <v>331</v>
      </c>
      <c r="F206" s="220" t="s">
        <v>332</v>
      </c>
      <c r="G206" s="221" t="s">
        <v>93</v>
      </c>
      <c r="H206" s="222">
        <v>84</v>
      </c>
      <c r="I206" s="223"/>
      <c r="J206" s="224">
        <f>ROUND(I206*H206,2)</f>
        <v>0</v>
      </c>
      <c r="K206" s="220" t="s">
        <v>333</v>
      </c>
      <c r="L206" s="72"/>
      <c r="M206" s="225" t="s">
        <v>21</v>
      </c>
      <c r="N206" s="226" t="s">
        <v>42</v>
      </c>
      <c r="O206" s="47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AR206" s="24" t="s">
        <v>157</v>
      </c>
      <c r="AT206" s="24" t="s">
        <v>153</v>
      </c>
      <c r="AU206" s="24" t="s">
        <v>81</v>
      </c>
      <c r="AY206" s="24" t="s">
        <v>151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24" t="s">
        <v>79</v>
      </c>
      <c r="BK206" s="229">
        <f>ROUND(I206*H206,2)</f>
        <v>0</v>
      </c>
      <c r="BL206" s="24" t="s">
        <v>157</v>
      </c>
      <c r="BM206" s="24" t="s">
        <v>334</v>
      </c>
    </row>
    <row r="207" s="1" customFormat="1">
      <c r="B207" s="46"/>
      <c r="C207" s="74"/>
      <c r="D207" s="232" t="s">
        <v>182</v>
      </c>
      <c r="E207" s="74"/>
      <c r="F207" s="274" t="s">
        <v>335</v>
      </c>
      <c r="G207" s="74"/>
      <c r="H207" s="74"/>
      <c r="I207" s="188"/>
      <c r="J207" s="74"/>
      <c r="K207" s="74"/>
      <c r="L207" s="72"/>
      <c r="M207" s="275"/>
      <c r="N207" s="47"/>
      <c r="O207" s="47"/>
      <c r="P207" s="47"/>
      <c r="Q207" s="47"/>
      <c r="R207" s="47"/>
      <c r="S207" s="47"/>
      <c r="T207" s="95"/>
      <c r="AT207" s="24" t="s">
        <v>182</v>
      </c>
      <c r="AU207" s="24" t="s">
        <v>81</v>
      </c>
    </row>
    <row r="208" s="11" customFormat="1">
      <c r="B208" s="230"/>
      <c r="C208" s="231"/>
      <c r="D208" s="232" t="s">
        <v>159</v>
      </c>
      <c r="E208" s="233" t="s">
        <v>21</v>
      </c>
      <c r="F208" s="234" t="s">
        <v>336</v>
      </c>
      <c r="G208" s="231"/>
      <c r="H208" s="233" t="s">
        <v>21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AT208" s="240" t="s">
        <v>159</v>
      </c>
      <c r="AU208" s="240" t="s">
        <v>81</v>
      </c>
      <c r="AV208" s="11" t="s">
        <v>79</v>
      </c>
      <c r="AW208" s="11" t="s">
        <v>34</v>
      </c>
      <c r="AX208" s="11" t="s">
        <v>71</v>
      </c>
      <c r="AY208" s="240" t="s">
        <v>151</v>
      </c>
    </row>
    <row r="209" s="12" customFormat="1">
      <c r="B209" s="241"/>
      <c r="C209" s="242"/>
      <c r="D209" s="232" t="s">
        <v>159</v>
      </c>
      <c r="E209" s="243" t="s">
        <v>21</v>
      </c>
      <c r="F209" s="244" t="s">
        <v>337</v>
      </c>
      <c r="G209" s="242"/>
      <c r="H209" s="245">
        <v>84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AT209" s="251" t="s">
        <v>159</v>
      </c>
      <c r="AU209" s="251" t="s">
        <v>81</v>
      </c>
      <c r="AV209" s="12" t="s">
        <v>81</v>
      </c>
      <c r="AW209" s="12" t="s">
        <v>34</v>
      </c>
      <c r="AX209" s="12" t="s">
        <v>71</v>
      </c>
      <c r="AY209" s="251" t="s">
        <v>151</v>
      </c>
    </row>
    <row r="210" s="13" customFormat="1">
      <c r="B210" s="252"/>
      <c r="C210" s="253"/>
      <c r="D210" s="232" t="s">
        <v>159</v>
      </c>
      <c r="E210" s="254" t="s">
        <v>21</v>
      </c>
      <c r="F210" s="255" t="s">
        <v>162</v>
      </c>
      <c r="G210" s="253"/>
      <c r="H210" s="256">
        <v>84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AT210" s="262" t="s">
        <v>159</v>
      </c>
      <c r="AU210" s="262" t="s">
        <v>81</v>
      </c>
      <c r="AV210" s="13" t="s">
        <v>157</v>
      </c>
      <c r="AW210" s="13" t="s">
        <v>34</v>
      </c>
      <c r="AX210" s="13" t="s">
        <v>79</v>
      </c>
      <c r="AY210" s="262" t="s">
        <v>151</v>
      </c>
    </row>
    <row r="211" s="1" customFormat="1" ht="38.25" customHeight="1">
      <c r="B211" s="46"/>
      <c r="C211" s="218" t="s">
        <v>338</v>
      </c>
      <c r="D211" s="218" t="s">
        <v>153</v>
      </c>
      <c r="E211" s="219" t="s">
        <v>339</v>
      </c>
      <c r="F211" s="220" t="s">
        <v>340</v>
      </c>
      <c r="G211" s="221" t="s">
        <v>93</v>
      </c>
      <c r="H211" s="222">
        <v>7560</v>
      </c>
      <c r="I211" s="223"/>
      <c r="J211" s="224">
        <f>ROUND(I211*H211,2)</f>
        <v>0</v>
      </c>
      <c r="K211" s="220" t="s">
        <v>333</v>
      </c>
      <c r="L211" s="72"/>
      <c r="M211" s="225" t="s">
        <v>21</v>
      </c>
      <c r="N211" s="226" t="s">
        <v>42</v>
      </c>
      <c r="O211" s="47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AR211" s="24" t="s">
        <v>157</v>
      </c>
      <c r="AT211" s="24" t="s">
        <v>153</v>
      </c>
      <c r="AU211" s="24" t="s">
        <v>81</v>
      </c>
      <c r="AY211" s="24" t="s">
        <v>151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24" t="s">
        <v>79</v>
      </c>
      <c r="BK211" s="229">
        <f>ROUND(I211*H211,2)</f>
        <v>0</v>
      </c>
      <c r="BL211" s="24" t="s">
        <v>157</v>
      </c>
      <c r="BM211" s="24" t="s">
        <v>341</v>
      </c>
    </row>
    <row r="212" s="1" customFormat="1">
      <c r="B212" s="46"/>
      <c r="C212" s="74"/>
      <c r="D212" s="232" t="s">
        <v>182</v>
      </c>
      <c r="E212" s="74"/>
      <c r="F212" s="274" t="s">
        <v>342</v>
      </c>
      <c r="G212" s="74"/>
      <c r="H212" s="74"/>
      <c r="I212" s="188"/>
      <c r="J212" s="74"/>
      <c r="K212" s="74"/>
      <c r="L212" s="72"/>
      <c r="M212" s="275"/>
      <c r="N212" s="47"/>
      <c r="O212" s="47"/>
      <c r="P212" s="47"/>
      <c r="Q212" s="47"/>
      <c r="R212" s="47"/>
      <c r="S212" s="47"/>
      <c r="T212" s="95"/>
      <c r="AT212" s="24" t="s">
        <v>182</v>
      </c>
      <c r="AU212" s="24" t="s">
        <v>81</v>
      </c>
    </row>
    <row r="213" s="12" customFormat="1">
      <c r="B213" s="241"/>
      <c r="C213" s="242"/>
      <c r="D213" s="232" t="s">
        <v>159</v>
      </c>
      <c r="E213" s="242"/>
      <c r="F213" s="244" t="s">
        <v>343</v>
      </c>
      <c r="G213" s="242"/>
      <c r="H213" s="245">
        <v>7560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AT213" s="251" t="s">
        <v>159</v>
      </c>
      <c r="AU213" s="251" t="s">
        <v>81</v>
      </c>
      <c r="AV213" s="12" t="s">
        <v>81</v>
      </c>
      <c r="AW213" s="12" t="s">
        <v>6</v>
      </c>
      <c r="AX213" s="12" t="s">
        <v>79</v>
      </c>
      <c r="AY213" s="251" t="s">
        <v>151</v>
      </c>
    </row>
    <row r="214" s="1" customFormat="1" ht="38.25" customHeight="1">
      <c r="B214" s="46"/>
      <c r="C214" s="218" t="s">
        <v>344</v>
      </c>
      <c r="D214" s="218" t="s">
        <v>153</v>
      </c>
      <c r="E214" s="219" t="s">
        <v>345</v>
      </c>
      <c r="F214" s="220" t="s">
        <v>346</v>
      </c>
      <c r="G214" s="221" t="s">
        <v>93</v>
      </c>
      <c r="H214" s="222">
        <v>84</v>
      </c>
      <c r="I214" s="223"/>
      <c r="J214" s="224">
        <f>ROUND(I214*H214,2)</f>
        <v>0</v>
      </c>
      <c r="K214" s="220" t="s">
        <v>333</v>
      </c>
      <c r="L214" s="72"/>
      <c r="M214" s="225" t="s">
        <v>21</v>
      </c>
      <c r="N214" s="226" t="s">
        <v>42</v>
      </c>
      <c r="O214" s="47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AR214" s="24" t="s">
        <v>157</v>
      </c>
      <c r="AT214" s="24" t="s">
        <v>153</v>
      </c>
      <c r="AU214" s="24" t="s">
        <v>81</v>
      </c>
      <c r="AY214" s="24" t="s">
        <v>151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24" t="s">
        <v>79</v>
      </c>
      <c r="BK214" s="229">
        <f>ROUND(I214*H214,2)</f>
        <v>0</v>
      </c>
      <c r="BL214" s="24" t="s">
        <v>157</v>
      </c>
      <c r="BM214" s="24" t="s">
        <v>347</v>
      </c>
    </row>
    <row r="215" s="1" customFormat="1" ht="38.25" customHeight="1">
      <c r="B215" s="46"/>
      <c r="C215" s="218" t="s">
        <v>348</v>
      </c>
      <c r="D215" s="218" t="s">
        <v>153</v>
      </c>
      <c r="E215" s="219" t="s">
        <v>349</v>
      </c>
      <c r="F215" s="220" t="s">
        <v>350</v>
      </c>
      <c r="G215" s="221" t="s">
        <v>89</v>
      </c>
      <c r="H215" s="222">
        <v>28</v>
      </c>
      <c r="I215" s="223"/>
      <c r="J215" s="224">
        <f>ROUND(I215*H215,2)</f>
        <v>0</v>
      </c>
      <c r="K215" s="220" t="s">
        <v>156</v>
      </c>
      <c r="L215" s="72"/>
      <c r="M215" s="225" t="s">
        <v>21</v>
      </c>
      <c r="N215" s="226" t="s">
        <v>42</v>
      </c>
      <c r="O215" s="47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AR215" s="24" t="s">
        <v>157</v>
      </c>
      <c r="AT215" s="24" t="s">
        <v>153</v>
      </c>
      <c r="AU215" s="24" t="s">
        <v>81</v>
      </c>
      <c r="AY215" s="24" t="s">
        <v>151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24" t="s">
        <v>79</v>
      </c>
      <c r="BK215" s="229">
        <f>ROUND(I215*H215,2)</f>
        <v>0</v>
      </c>
      <c r="BL215" s="24" t="s">
        <v>157</v>
      </c>
      <c r="BM215" s="24" t="s">
        <v>351</v>
      </c>
    </row>
    <row r="216" s="1" customFormat="1">
      <c r="B216" s="46"/>
      <c r="C216" s="74"/>
      <c r="D216" s="232" t="s">
        <v>182</v>
      </c>
      <c r="E216" s="74"/>
      <c r="F216" s="274" t="s">
        <v>352</v>
      </c>
      <c r="G216" s="74"/>
      <c r="H216" s="74"/>
      <c r="I216" s="188"/>
      <c r="J216" s="74"/>
      <c r="K216" s="74"/>
      <c r="L216" s="72"/>
      <c r="M216" s="275"/>
      <c r="N216" s="47"/>
      <c r="O216" s="47"/>
      <c r="P216" s="47"/>
      <c r="Q216" s="47"/>
      <c r="R216" s="47"/>
      <c r="S216" s="47"/>
      <c r="T216" s="95"/>
      <c r="AT216" s="24" t="s">
        <v>182</v>
      </c>
      <c r="AU216" s="24" t="s">
        <v>81</v>
      </c>
    </row>
    <row r="217" s="11" customFormat="1">
      <c r="B217" s="230"/>
      <c r="C217" s="231"/>
      <c r="D217" s="232" t="s">
        <v>159</v>
      </c>
      <c r="E217" s="233" t="s">
        <v>21</v>
      </c>
      <c r="F217" s="234" t="s">
        <v>336</v>
      </c>
      <c r="G217" s="231"/>
      <c r="H217" s="233" t="s">
        <v>21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159</v>
      </c>
      <c r="AU217" s="240" t="s">
        <v>81</v>
      </c>
      <c r="AV217" s="11" t="s">
        <v>79</v>
      </c>
      <c r="AW217" s="11" t="s">
        <v>34</v>
      </c>
      <c r="AX217" s="11" t="s">
        <v>71</v>
      </c>
      <c r="AY217" s="240" t="s">
        <v>151</v>
      </c>
    </row>
    <row r="218" s="12" customFormat="1">
      <c r="B218" s="241"/>
      <c r="C218" s="242"/>
      <c r="D218" s="232" t="s">
        <v>159</v>
      </c>
      <c r="E218" s="243" t="s">
        <v>21</v>
      </c>
      <c r="F218" s="244" t="s">
        <v>353</v>
      </c>
      <c r="G218" s="242"/>
      <c r="H218" s="245">
        <v>28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AT218" s="251" t="s">
        <v>159</v>
      </c>
      <c r="AU218" s="251" t="s">
        <v>81</v>
      </c>
      <c r="AV218" s="12" t="s">
        <v>81</v>
      </c>
      <c r="AW218" s="12" t="s">
        <v>34</v>
      </c>
      <c r="AX218" s="12" t="s">
        <v>71</v>
      </c>
      <c r="AY218" s="251" t="s">
        <v>151</v>
      </c>
    </row>
    <row r="219" s="13" customFormat="1">
      <c r="B219" s="252"/>
      <c r="C219" s="253"/>
      <c r="D219" s="232" t="s">
        <v>159</v>
      </c>
      <c r="E219" s="254" t="s">
        <v>21</v>
      </c>
      <c r="F219" s="255" t="s">
        <v>162</v>
      </c>
      <c r="G219" s="253"/>
      <c r="H219" s="256">
        <v>28</v>
      </c>
      <c r="I219" s="257"/>
      <c r="J219" s="253"/>
      <c r="K219" s="253"/>
      <c r="L219" s="258"/>
      <c r="M219" s="259"/>
      <c r="N219" s="260"/>
      <c r="O219" s="260"/>
      <c r="P219" s="260"/>
      <c r="Q219" s="260"/>
      <c r="R219" s="260"/>
      <c r="S219" s="260"/>
      <c r="T219" s="261"/>
      <c r="AT219" s="262" t="s">
        <v>159</v>
      </c>
      <c r="AU219" s="262" t="s">
        <v>81</v>
      </c>
      <c r="AV219" s="13" t="s">
        <v>157</v>
      </c>
      <c r="AW219" s="13" t="s">
        <v>34</v>
      </c>
      <c r="AX219" s="13" t="s">
        <v>79</v>
      </c>
      <c r="AY219" s="262" t="s">
        <v>151</v>
      </c>
    </row>
    <row r="220" s="1" customFormat="1" ht="25.5" customHeight="1">
      <c r="B220" s="46"/>
      <c r="C220" s="218" t="s">
        <v>354</v>
      </c>
      <c r="D220" s="218" t="s">
        <v>153</v>
      </c>
      <c r="E220" s="219" t="s">
        <v>355</v>
      </c>
      <c r="F220" s="220" t="s">
        <v>356</v>
      </c>
      <c r="G220" s="221" t="s">
        <v>89</v>
      </c>
      <c r="H220" s="222">
        <v>2520</v>
      </c>
      <c r="I220" s="223"/>
      <c r="J220" s="224">
        <f>ROUND(I220*H220,2)</f>
        <v>0</v>
      </c>
      <c r="K220" s="220" t="s">
        <v>156</v>
      </c>
      <c r="L220" s="72"/>
      <c r="M220" s="225" t="s">
        <v>21</v>
      </c>
      <c r="N220" s="226" t="s">
        <v>42</v>
      </c>
      <c r="O220" s="47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AR220" s="24" t="s">
        <v>157</v>
      </c>
      <c r="AT220" s="24" t="s">
        <v>153</v>
      </c>
      <c r="AU220" s="24" t="s">
        <v>81</v>
      </c>
      <c r="AY220" s="24" t="s">
        <v>151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24" t="s">
        <v>79</v>
      </c>
      <c r="BK220" s="229">
        <f>ROUND(I220*H220,2)</f>
        <v>0</v>
      </c>
      <c r="BL220" s="24" t="s">
        <v>157</v>
      </c>
      <c r="BM220" s="24" t="s">
        <v>357</v>
      </c>
    </row>
    <row r="221" s="1" customFormat="1">
      <c r="B221" s="46"/>
      <c r="C221" s="74"/>
      <c r="D221" s="232" t="s">
        <v>182</v>
      </c>
      <c r="E221" s="74"/>
      <c r="F221" s="274" t="s">
        <v>342</v>
      </c>
      <c r="G221" s="74"/>
      <c r="H221" s="74"/>
      <c r="I221" s="188"/>
      <c r="J221" s="74"/>
      <c r="K221" s="74"/>
      <c r="L221" s="72"/>
      <c r="M221" s="275"/>
      <c r="N221" s="47"/>
      <c r="O221" s="47"/>
      <c r="P221" s="47"/>
      <c r="Q221" s="47"/>
      <c r="R221" s="47"/>
      <c r="S221" s="47"/>
      <c r="T221" s="95"/>
      <c r="AT221" s="24" t="s">
        <v>182</v>
      </c>
      <c r="AU221" s="24" t="s">
        <v>81</v>
      </c>
    </row>
    <row r="222" s="12" customFormat="1">
      <c r="B222" s="241"/>
      <c r="C222" s="242"/>
      <c r="D222" s="232" t="s">
        <v>159</v>
      </c>
      <c r="E222" s="242"/>
      <c r="F222" s="244" t="s">
        <v>358</v>
      </c>
      <c r="G222" s="242"/>
      <c r="H222" s="245">
        <v>2520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AT222" s="251" t="s">
        <v>159</v>
      </c>
      <c r="AU222" s="251" t="s">
        <v>81</v>
      </c>
      <c r="AV222" s="12" t="s">
        <v>81</v>
      </c>
      <c r="AW222" s="12" t="s">
        <v>6</v>
      </c>
      <c r="AX222" s="12" t="s">
        <v>79</v>
      </c>
      <c r="AY222" s="251" t="s">
        <v>151</v>
      </c>
    </row>
    <row r="223" s="1" customFormat="1" ht="38.25" customHeight="1">
      <c r="B223" s="46"/>
      <c r="C223" s="218" t="s">
        <v>359</v>
      </c>
      <c r="D223" s="218" t="s">
        <v>153</v>
      </c>
      <c r="E223" s="219" t="s">
        <v>360</v>
      </c>
      <c r="F223" s="220" t="s">
        <v>361</v>
      </c>
      <c r="G223" s="221" t="s">
        <v>89</v>
      </c>
      <c r="H223" s="222">
        <v>28</v>
      </c>
      <c r="I223" s="223"/>
      <c r="J223" s="224">
        <f>ROUND(I223*H223,2)</f>
        <v>0</v>
      </c>
      <c r="K223" s="220" t="s">
        <v>156</v>
      </c>
      <c r="L223" s="72"/>
      <c r="M223" s="225" t="s">
        <v>21</v>
      </c>
      <c r="N223" s="226" t="s">
        <v>42</v>
      </c>
      <c r="O223" s="47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AR223" s="24" t="s">
        <v>157</v>
      </c>
      <c r="AT223" s="24" t="s">
        <v>153</v>
      </c>
      <c r="AU223" s="24" t="s">
        <v>81</v>
      </c>
      <c r="AY223" s="24" t="s">
        <v>151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24" t="s">
        <v>79</v>
      </c>
      <c r="BK223" s="229">
        <f>ROUND(I223*H223,2)</f>
        <v>0</v>
      </c>
      <c r="BL223" s="24" t="s">
        <v>157</v>
      </c>
      <c r="BM223" s="24" t="s">
        <v>362</v>
      </c>
    </row>
    <row r="224" s="1" customFormat="1" ht="25.5" customHeight="1">
      <c r="B224" s="46"/>
      <c r="C224" s="218" t="s">
        <v>363</v>
      </c>
      <c r="D224" s="218" t="s">
        <v>153</v>
      </c>
      <c r="E224" s="219" t="s">
        <v>364</v>
      </c>
      <c r="F224" s="220" t="s">
        <v>365</v>
      </c>
      <c r="G224" s="221" t="s">
        <v>89</v>
      </c>
      <c r="H224" s="222">
        <v>10.65</v>
      </c>
      <c r="I224" s="223"/>
      <c r="J224" s="224">
        <f>ROUND(I224*H224,2)</f>
        <v>0</v>
      </c>
      <c r="K224" s="220" t="s">
        <v>156</v>
      </c>
      <c r="L224" s="72"/>
      <c r="M224" s="225" t="s">
        <v>21</v>
      </c>
      <c r="N224" s="226" t="s">
        <v>42</v>
      </c>
      <c r="O224" s="47"/>
      <c r="P224" s="227">
        <f>O224*H224</f>
        <v>0</v>
      </c>
      <c r="Q224" s="227">
        <v>0.00012999999999999999</v>
      </c>
      <c r="R224" s="227">
        <f>Q224*H224</f>
        <v>0.0013844999999999999</v>
      </c>
      <c r="S224" s="227">
        <v>0</v>
      </c>
      <c r="T224" s="228">
        <f>S224*H224</f>
        <v>0</v>
      </c>
      <c r="AR224" s="24" t="s">
        <v>157</v>
      </c>
      <c r="AT224" s="24" t="s">
        <v>153</v>
      </c>
      <c r="AU224" s="24" t="s">
        <v>81</v>
      </c>
      <c r="AY224" s="24" t="s">
        <v>151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24" t="s">
        <v>79</v>
      </c>
      <c r="BK224" s="229">
        <f>ROUND(I224*H224,2)</f>
        <v>0</v>
      </c>
      <c r="BL224" s="24" t="s">
        <v>157</v>
      </c>
      <c r="BM224" s="24" t="s">
        <v>366</v>
      </c>
    </row>
    <row r="225" s="12" customFormat="1">
      <c r="B225" s="241"/>
      <c r="C225" s="242"/>
      <c r="D225" s="232" t="s">
        <v>159</v>
      </c>
      <c r="E225" s="243" t="s">
        <v>21</v>
      </c>
      <c r="F225" s="244" t="s">
        <v>367</v>
      </c>
      <c r="G225" s="242"/>
      <c r="H225" s="245">
        <v>10.65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AT225" s="251" t="s">
        <v>159</v>
      </c>
      <c r="AU225" s="251" t="s">
        <v>81</v>
      </c>
      <c r="AV225" s="12" t="s">
        <v>81</v>
      </c>
      <c r="AW225" s="12" t="s">
        <v>34</v>
      </c>
      <c r="AX225" s="12" t="s">
        <v>79</v>
      </c>
      <c r="AY225" s="251" t="s">
        <v>151</v>
      </c>
    </row>
    <row r="226" s="10" customFormat="1" ht="29.88" customHeight="1">
      <c r="B226" s="202"/>
      <c r="C226" s="203"/>
      <c r="D226" s="204" t="s">
        <v>70</v>
      </c>
      <c r="E226" s="216" t="s">
        <v>368</v>
      </c>
      <c r="F226" s="216" t="s">
        <v>369</v>
      </c>
      <c r="G226" s="203"/>
      <c r="H226" s="203"/>
      <c r="I226" s="206"/>
      <c r="J226" s="217">
        <f>BK226</f>
        <v>0</v>
      </c>
      <c r="K226" s="203"/>
      <c r="L226" s="208"/>
      <c r="M226" s="209"/>
      <c r="N226" s="210"/>
      <c r="O226" s="210"/>
      <c r="P226" s="211">
        <f>SUM(P227:P238)</f>
        <v>0</v>
      </c>
      <c r="Q226" s="210"/>
      <c r="R226" s="211">
        <f>SUM(R227:R238)</f>
        <v>0.0056000000000000008</v>
      </c>
      <c r="S226" s="210"/>
      <c r="T226" s="212">
        <f>SUM(T227:T238)</f>
        <v>0</v>
      </c>
      <c r="AR226" s="213" t="s">
        <v>79</v>
      </c>
      <c r="AT226" s="214" t="s">
        <v>70</v>
      </c>
      <c r="AU226" s="214" t="s">
        <v>79</v>
      </c>
      <c r="AY226" s="213" t="s">
        <v>151</v>
      </c>
      <c r="BK226" s="215">
        <f>SUM(BK227:BK238)</f>
        <v>0</v>
      </c>
    </row>
    <row r="227" s="1" customFormat="1" ht="25.5" customHeight="1">
      <c r="B227" s="46"/>
      <c r="C227" s="218" t="s">
        <v>370</v>
      </c>
      <c r="D227" s="218" t="s">
        <v>153</v>
      </c>
      <c r="E227" s="219" t="s">
        <v>371</v>
      </c>
      <c r="F227" s="220" t="s">
        <v>372</v>
      </c>
      <c r="G227" s="221" t="s">
        <v>89</v>
      </c>
      <c r="H227" s="222">
        <v>140</v>
      </c>
      <c r="I227" s="223"/>
      <c r="J227" s="224">
        <f>ROUND(I227*H227,2)</f>
        <v>0</v>
      </c>
      <c r="K227" s="220" t="s">
        <v>156</v>
      </c>
      <c r="L227" s="72"/>
      <c r="M227" s="225" t="s">
        <v>21</v>
      </c>
      <c r="N227" s="226" t="s">
        <v>42</v>
      </c>
      <c r="O227" s="47"/>
      <c r="P227" s="227">
        <f>O227*H227</f>
        <v>0</v>
      </c>
      <c r="Q227" s="227">
        <v>4.0000000000000003E-05</v>
      </c>
      <c r="R227" s="227">
        <f>Q227*H227</f>
        <v>0.0056000000000000008</v>
      </c>
      <c r="S227" s="227">
        <v>0</v>
      </c>
      <c r="T227" s="228">
        <f>S227*H227</f>
        <v>0</v>
      </c>
      <c r="AR227" s="24" t="s">
        <v>157</v>
      </c>
      <c r="AT227" s="24" t="s">
        <v>153</v>
      </c>
      <c r="AU227" s="24" t="s">
        <v>81</v>
      </c>
      <c r="AY227" s="24" t="s">
        <v>151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24" t="s">
        <v>79</v>
      </c>
      <c r="BK227" s="229">
        <f>ROUND(I227*H227,2)</f>
        <v>0</v>
      </c>
      <c r="BL227" s="24" t="s">
        <v>157</v>
      </c>
      <c r="BM227" s="24" t="s">
        <v>373</v>
      </c>
    </row>
    <row r="228" s="11" customFormat="1">
      <c r="B228" s="230"/>
      <c r="C228" s="231"/>
      <c r="D228" s="232" t="s">
        <v>159</v>
      </c>
      <c r="E228" s="233" t="s">
        <v>21</v>
      </c>
      <c r="F228" s="234" t="s">
        <v>374</v>
      </c>
      <c r="G228" s="231"/>
      <c r="H228" s="233" t="s">
        <v>21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159</v>
      </c>
      <c r="AU228" s="240" t="s">
        <v>81</v>
      </c>
      <c r="AV228" s="11" t="s">
        <v>79</v>
      </c>
      <c r="AW228" s="11" t="s">
        <v>34</v>
      </c>
      <c r="AX228" s="11" t="s">
        <v>71</v>
      </c>
      <c r="AY228" s="240" t="s">
        <v>151</v>
      </c>
    </row>
    <row r="229" s="12" customFormat="1">
      <c r="B229" s="241"/>
      <c r="C229" s="242"/>
      <c r="D229" s="232" t="s">
        <v>159</v>
      </c>
      <c r="E229" s="243" t="s">
        <v>21</v>
      </c>
      <c r="F229" s="244" t="s">
        <v>375</v>
      </c>
      <c r="G229" s="242"/>
      <c r="H229" s="245">
        <v>40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AT229" s="251" t="s">
        <v>159</v>
      </c>
      <c r="AU229" s="251" t="s">
        <v>81</v>
      </c>
      <c r="AV229" s="12" t="s">
        <v>81</v>
      </c>
      <c r="AW229" s="12" t="s">
        <v>34</v>
      </c>
      <c r="AX229" s="12" t="s">
        <v>71</v>
      </c>
      <c r="AY229" s="251" t="s">
        <v>151</v>
      </c>
    </row>
    <row r="230" s="12" customFormat="1">
      <c r="B230" s="241"/>
      <c r="C230" s="242"/>
      <c r="D230" s="232" t="s">
        <v>159</v>
      </c>
      <c r="E230" s="243" t="s">
        <v>21</v>
      </c>
      <c r="F230" s="244" t="s">
        <v>376</v>
      </c>
      <c r="G230" s="242"/>
      <c r="H230" s="245">
        <v>40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AT230" s="251" t="s">
        <v>159</v>
      </c>
      <c r="AU230" s="251" t="s">
        <v>81</v>
      </c>
      <c r="AV230" s="12" t="s">
        <v>81</v>
      </c>
      <c r="AW230" s="12" t="s">
        <v>34</v>
      </c>
      <c r="AX230" s="12" t="s">
        <v>71</v>
      </c>
      <c r="AY230" s="251" t="s">
        <v>151</v>
      </c>
    </row>
    <row r="231" s="12" customFormat="1">
      <c r="B231" s="241"/>
      <c r="C231" s="242"/>
      <c r="D231" s="232" t="s">
        <v>159</v>
      </c>
      <c r="E231" s="243" t="s">
        <v>21</v>
      </c>
      <c r="F231" s="244" t="s">
        <v>377</v>
      </c>
      <c r="G231" s="242"/>
      <c r="H231" s="245">
        <v>60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AT231" s="251" t="s">
        <v>159</v>
      </c>
      <c r="AU231" s="251" t="s">
        <v>81</v>
      </c>
      <c r="AV231" s="12" t="s">
        <v>81</v>
      </c>
      <c r="AW231" s="12" t="s">
        <v>34</v>
      </c>
      <c r="AX231" s="12" t="s">
        <v>71</v>
      </c>
      <c r="AY231" s="251" t="s">
        <v>151</v>
      </c>
    </row>
    <row r="232" s="13" customFormat="1">
      <c r="B232" s="252"/>
      <c r="C232" s="253"/>
      <c r="D232" s="232" t="s">
        <v>159</v>
      </c>
      <c r="E232" s="254" t="s">
        <v>21</v>
      </c>
      <c r="F232" s="255" t="s">
        <v>162</v>
      </c>
      <c r="G232" s="253"/>
      <c r="H232" s="256">
        <v>140</v>
      </c>
      <c r="I232" s="257"/>
      <c r="J232" s="253"/>
      <c r="K232" s="253"/>
      <c r="L232" s="258"/>
      <c r="M232" s="259"/>
      <c r="N232" s="260"/>
      <c r="O232" s="260"/>
      <c r="P232" s="260"/>
      <c r="Q232" s="260"/>
      <c r="R232" s="260"/>
      <c r="S232" s="260"/>
      <c r="T232" s="261"/>
      <c r="AT232" s="262" t="s">
        <v>159</v>
      </c>
      <c r="AU232" s="262" t="s">
        <v>81</v>
      </c>
      <c r="AV232" s="13" t="s">
        <v>157</v>
      </c>
      <c r="AW232" s="13" t="s">
        <v>34</v>
      </c>
      <c r="AX232" s="13" t="s">
        <v>79</v>
      </c>
      <c r="AY232" s="262" t="s">
        <v>151</v>
      </c>
    </row>
    <row r="233" s="1" customFormat="1" ht="16.5" customHeight="1">
      <c r="B233" s="46"/>
      <c r="C233" s="218" t="s">
        <v>378</v>
      </c>
      <c r="D233" s="218" t="s">
        <v>153</v>
      </c>
      <c r="E233" s="219" t="s">
        <v>379</v>
      </c>
      <c r="F233" s="220" t="s">
        <v>380</v>
      </c>
      <c r="G233" s="221" t="s">
        <v>262</v>
      </c>
      <c r="H233" s="222">
        <v>4</v>
      </c>
      <c r="I233" s="223"/>
      <c r="J233" s="224">
        <f>ROUND(I233*H233,2)</f>
        <v>0</v>
      </c>
      <c r="K233" s="220" t="s">
        <v>21</v>
      </c>
      <c r="L233" s="72"/>
      <c r="M233" s="225" t="s">
        <v>21</v>
      </c>
      <c r="N233" s="226" t="s">
        <v>42</v>
      </c>
      <c r="O233" s="47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AR233" s="24" t="s">
        <v>157</v>
      </c>
      <c r="AT233" s="24" t="s">
        <v>153</v>
      </c>
      <c r="AU233" s="24" t="s">
        <v>81</v>
      </c>
      <c r="AY233" s="24" t="s">
        <v>151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24" t="s">
        <v>79</v>
      </c>
      <c r="BK233" s="229">
        <f>ROUND(I233*H233,2)</f>
        <v>0</v>
      </c>
      <c r="BL233" s="24" t="s">
        <v>157</v>
      </c>
      <c r="BM233" s="24" t="s">
        <v>381</v>
      </c>
    </row>
    <row r="234" s="12" customFormat="1">
      <c r="B234" s="241"/>
      <c r="C234" s="242"/>
      <c r="D234" s="232" t="s">
        <v>159</v>
      </c>
      <c r="E234" s="243" t="s">
        <v>21</v>
      </c>
      <c r="F234" s="244" t="s">
        <v>382</v>
      </c>
      <c r="G234" s="242"/>
      <c r="H234" s="245">
        <v>4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AT234" s="251" t="s">
        <v>159</v>
      </c>
      <c r="AU234" s="251" t="s">
        <v>81</v>
      </c>
      <c r="AV234" s="12" t="s">
        <v>81</v>
      </c>
      <c r="AW234" s="12" t="s">
        <v>34</v>
      </c>
      <c r="AX234" s="12" t="s">
        <v>79</v>
      </c>
      <c r="AY234" s="251" t="s">
        <v>151</v>
      </c>
    </row>
    <row r="235" s="1" customFormat="1" ht="16.5" customHeight="1">
      <c r="B235" s="46"/>
      <c r="C235" s="218" t="s">
        <v>383</v>
      </c>
      <c r="D235" s="218" t="s">
        <v>153</v>
      </c>
      <c r="E235" s="219" t="s">
        <v>384</v>
      </c>
      <c r="F235" s="220" t="s">
        <v>385</v>
      </c>
      <c r="G235" s="221" t="s">
        <v>262</v>
      </c>
      <c r="H235" s="222">
        <v>2</v>
      </c>
      <c r="I235" s="223"/>
      <c r="J235" s="224">
        <f>ROUND(I235*H235,2)</f>
        <v>0</v>
      </c>
      <c r="K235" s="220" t="s">
        <v>21</v>
      </c>
      <c r="L235" s="72"/>
      <c r="M235" s="225" t="s">
        <v>21</v>
      </c>
      <c r="N235" s="226" t="s">
        <v>42</v>
      </c>
      <c r="O235" s="47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AR235" s="24" t="s">
        <v>157</v>
      </c>
      <c r="AT235" s="24" t="s">
        <v>153</v>
      </c>
      <c r="AU235" s="24" t="s">
        <v>81</v>
      </c>
      <c r="AY235" s="24" t="s">
        <v>151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24" t="s">
        <v>79</v>
      </c>
      <c r="BK235" s="229">
        <f>ROUND(I235*H235,2)</f>
        <v>0</v>
      </c>
      <c r="BL235" s="24" t="s">
        <v>157</v>
      </c>
      <c r="BM235" s="24" t="s">
        <v>386</v>
      </c>
    </row>
    <row r="236" s="11" customFormat="1">
      <c r="B236" s="230"/>
      <c r="C236" s="231"/>
      <c r="D236" s="232" t="s">
        <v>159</v>
      </c>
      <c r="E236" s="233" t="s">
        <v>21</v>
      </c>
      <c r="F236" s="234" t="s">
        <v>387</v>
      </c>
      <c r="G236" s="231"/>
      <c r="H236" s="233" t="s">
        <v>21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AT236" s="240" t="s">
        <v>159</v>
      </c>
      <c r="AU236" s="240" t="s">
        <v>81</v>
      </c>
      <c r="AV236" s="11" t="s">
        <v>79</v>
      </c>
      <c r="AW236" s="11" t="s">
        <v>34</v>
      </c>
      <c r="AX236" s="11" t="s">
        <v>71</v>
      </c>
      <c r="AY236" s="240" t="s">
        <v>151</v>
      </c>
    </row>
    <row r="237" s="12" customFormat="1">
      <c r="B237" s="241"/>
      <c r="C237" s="242"/>
      <c r="D237" s="232" t="s">
        <v>159</v>
      </c>
      <c r="E237" s="243" t="s">
        <v>21</v>
      </c>
      <c r="F237" s="244" t="s">
        <v>81</v>
      </c>
      <c r="G237" s="242"/>
      <c r="H237" s="245">
        <v>2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AT237" s="251" t="s">
        <v>159</v>
      </c>
      <c r="AU237" s="251" t="s">
        <v>81</v>
      </c>
      <c r="AV237" s="12" t="s">
        <v>81</v>
      </c>
      <c r="AW237" s="12" t="s">
        <v>34</v>
      </c>
      <c r="AX237" s="12" t="s">
        <v>79</v>
      </c>
      <c r="AY237" s="251" t="s">
        <v>151</v>
      </c>
    </row>
    <row r="238" s="1" customFormat="1" ht="16.5" customHeight="1">
      <c r="B238" s="46"/>
      <c r="C238" s="218" t="s">
        <v>388</v>
      </c>
      <c r="D238" s="218" t="s">
        <v>153</v>
      </c>
      <c r="E238" s="219" t="s">
        <v>389</v>
      </c>
      <c r="F238" s="220" t="s">
        <v>390</v>
      </c>
      <c r="G238" s="221" t="s">
        <v>391</v>
      </c>
      <c r="H238" s="222">
        <v>2</v>
      </c>
      <c r="I238" s="223"/>
      <c r="J238" s="224">
        <f>ROUND(I238*H238,2)</f>
        <v>0</v>
      </c>
      <c r="K238" s="220" t="s">
        <v>21</v>
      </c>
      <c r="L238" s="72"/>
      <c r="M238" s="225" t="s">
        <v>21</v>
      </c>
      <c r="N238" s="226" t="s">
        <v>42</v>
      </c>
      <c r="O238" s="47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AR238" s="24" t="s">
        <v>157</v>
      </c>
      <c r="AT238" s="24" t="s">
        <v>153</v>
      </c>
      <c r="AU238" s="24" t="s">
        <v>81</v>
      </c>
      <c r="AY238" s="24" t="s">
        <v>151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24" t="s">
        <v>79</v>
      </c>
      <c r="BK238" s="229">
        <f>ROUND(I238*H238,2)</f>
        <v>0</v>
      </c>
      <c r="BL238" s="24" t="s">
        <v>157</v>
      </c>
      <c r="BM238" s="24" t="s">
        <v>392</v>
      </c>
    </row>
    <row r="239" s="10" customFormat="1" ht="29.88" customHeight="1">
      <c r="B239" s="202"/>
      <c r="C239" s="203"/>
      <c r="D239" s="204" t="s">
        <v>70</v>
      </c>
      <c r="E239" s="216" t="s">
        <v>393</v>
      </c>
      <c r="F239" s="216" t="s">
        <v>394</v>
      </c>
      <c r="G239" s="203"/>
      <c r="H239" s="203"/>
      <c r="I239" s="206"/>
      <c r="J239" s="217">
        <f>BK239</f>
        <v>0</v>
      </c>
      <c r="K239" s="203"/>
      <c r="L239" s="208"/>
      <c r="M239" s="209"/>
      <c r="N239" s="210"/>
      <c r="O239" s="210"/>
      <c r="P239" s="211">
        <f>SUM(P240:P267)</f>
        <v>0</v>
      </c>
      <c r="Q239" s="210"/>
      <c r="R239" s="211">
        <f>SUM(R240:R267)</f>
        <v>0.00282</v>
      </c>
      <c r="S239" s="210"/>
      <c r="T239" s="212">
        <f>SUM(T240:T267)</f>
        <v>5.617445</v>
      </c>
      <c r="AR239" s="213" t="s">
        <v>79</v>
      </c>
      <c r="AT239" s="214" t="s">
        <v>70</v>
      </c>
      <c r="AU239" s="214" t="s">
        <v>79</v>
      </c>
      <c r="AY239" s="213" t="s">
        <v>151</v>
      </c>
      <c r="BK239" s="215">
        <f>SUM(BK240:BK267)</f>
        <v>0</v>
      </c>
    </row>
    <row r="240" s="1" customFormat="1" ht="25.5" customHeight="1">
      <c r="B240" s="46"/>
      <c r="C240" s="218" t="s">
        <v>395</v>
      </c>
      <c r="D240" s="218" t="s">
        <v>153</v>
      </c>
      <c r="E240" s="219" t="s">
        <v>396</v>
      </c>
      <c r="F240" s="220" t="s">
        <v>397</v>
      </c>
      <c r="G240" s="221" t="s">
        <v>283</v>
      </c>
      <c r="H240" s="222">
        <v>5.0499999999999998</v>
      </c>
      <c r="I240" s="223"/>
      <c r="J240" s="224">
        <f>ROUND(I240*H240,2)</f>
        <v>0</v>
      </c>
      <c r="K240" s="220" t="s">
        <v>156</v>
      </c>
      <c r="L240" s="72"/>
      <c r="M240" s="225" t="s">
        <v>21</v>
      </c>
      <c r="N240" s="226" t="s">
        <v>42</v>
      </c>
      <c r="O240" s="47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AR240" s="24" t="s">
        <v>157</v>
      </c>
      <c r="AT240" s="24" t="s">
        <v>153</v>
      </c>
      <c r="AU240" s="24" t="s">
        <v>81</v>
      </c>
      <c r="AY240" s="24" t="s">
        <v>151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24" t="s">
        <v>79</v>
      </c>
      <c r="BK240" s="229">
        <f>ROUND(I240*H240,2)</f>
        <v>0</v>
      </c>
      <c r="BL240" s="24" t="s">
        <v>157</v>
      </c>
      <c r="BM240" s="24" t="s">
        <v>398</v>
      </c>
    </row>
    <row r="241" s="11" customFormat="1">
      <c r="B241" s="230"/>
      <c r="C241" s="231"/>
      <c r="D241" s="232" t="s">
        <v>159</v>
      </c>
      <c r="E241" s="233" t="s">
        <v>21</v>
      </c>
      <c r="F241" s="234" t="s">
        <v>160</v>
      </c>
      <c r="G241" s="231"/>
      <c r="H241" s="233" t="s">
        <v>21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AT241" s="240" t="s">
        <v>159</v>
      </c>
      <c r="AU241" s="240" t="s">
        <v>81</v>
      </c>
      <c r="AV241" s="11" t="s">
        <v>79</v>
      </c>
      <c r="AW241" s="11" t="s">
        <v>34</v>
      </c>
      <c r="AX241" s="11" t="s">
        <v>71</v>
      </c>
      <c r="AY241" s="240" t="s">
        <v>151</v>
      </c>
    </row>
    <row r="242" s="12" customFormat="1">
      <c r="B242" s="241"/>
      <c r="C242" s="242"/>
      <c r="D242" s="232" t="s">
        <v>159</v>
      </c>
      <c r="E242" s="243" t="s">
        <v>21</v>
      </c>
      <c r="F242" s="244" t="s">
        <v>399</v>
      </c>
      <c r="G242" s="242"/>
      <c r="H242" s="245">
        <v>5.0499999999999998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AT242" s="251" t="s">
        <v>159</v>
      </c>
      <c r="AU242" s="251" t="s">
        <v>81</v>
      </c>
      <c r="AV242" s="12" t="s">
        <v>81</v>
      </c>
      <c r="AW242" s="12" t="s">
        <v>34</v>
      </c>
      <c r="AX242" s="12" t="s">
        <v>79</v>
      </c>
      <c r="AY242" s="251" t="s">
        <v>151</v>
      </c>
    </row>
    <row r="243" s="1" customFormat="1" ht="25.5" customHeight="1">
      <c r="B243" s="46"/>
      <c r="C243" s="218" t="s">
        <v>400</v>
      </c>
      <c r="D243" s="218" t="s">
        <v>153</v>
      </c>
      <c r="E243" s="219" t="s">
        <v>401</v>
      </c>
      <c r="F243" s="220" t="s">
        <v>402</v>
      </c>
      <c r="G243" s="221" t="s">
        <v>89</v>
      </c>
      <c r="H243" s="222">
        <v>12.547000000000001</v>
      </c>
      <c r="I243" s="223"/>
      <c r="J243" s="224">
        <f>ROUND(I243*H243,2)</f>
        <v>0</v>
      </c>
      <c r="K243" s="220" t="s">
        <v>156</v>
      </c>
      <c r="L243" s="72"/>
      <c r="M243" s="225" t="s">
        <v>21</v>
      </c>
      <c r="N243" s="226" t="s">
        <v>42</v>
      </c>
      <c r="O243" s="47"/>
      <c r="P243" s="227">
        <f>O243*H243</f>
        <v>0</v>
      </c>
      <c r="Q243" s="227">
        <v>0</v>
      </c>
      <c r="R243" s="227">
        <f>Q243*H243</f>
        <v>0</v>
      </c>
      <c r="S243" s="227">
        <v>0.035000000000000003</v>
      </c>
      <c r="T243" s="228">
        <f>S243*H243</f>
        <v>0.43914500000000006</v>
      </c>
      <c r="AR243" s="24" t="s">
        <v>157</v>
      </c>
      <c r="AT243" s="24" t="s">
        <v>153</v>
      </c>
      <c r="AU243" s="24" t="s">
        <v>81</v>
      </c>
      <c r="AY243" s="24" t="s">
        <v>151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24" t="s">
        <v>79</v>
      </c>
      <c r="BK243" s="229">
        <f>ROUND(I243*H243,2)</f>
        <v>0</v>
      </c>
      <c r="BL243" s="24" t="s">
        <v>157</v>
      </c>
      <c r="BM243" s="24" t="s">
        <v>403</v>
      </c>
    </row>
    <row r="244" s="11" customFormat="1">
      <c r="B244" s="230"/>
      <c r="C244" s="231"/>
      <c r="D244" s="232" t="s">
        <v>159</v>
      </c>
      <c r="E244" s="233" t="s">
        <v>21</v>
      </c>
      <c r="F244" s="234" t="s">
        <v>160</v>
      </c>
      <c r="G244" s="231"/>
      <c r="H244" s="233" t="s">
        <v>21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159</v>
      </c>
      <c r="AU244" s="240" t="s">
        <v>81</v>
      </c>
      <c r="AV244" s="11" t="s">
        <v>79</v>
      </c>
      <c r="AW244" s="11" t="s">
        <v>34</v>
      </c>
      <c r="AX244" s="11" t="s">
        <v>71</v>
      </c>
      <c r="AY244" s="240" t="s">
        <v>151</v>
      </c>
    </row>
    <row r="245" s="12" customFormat="1">
      <c r="B245" s="241"/>
      <c r="C245" s="242"/>
      <c r="D245" s="232" t="s">
        <v>159</v>
      </c>
      <c r="E245" s="243" t="s">
        <v>21</v>
      </c>
      <c r="F245" s="244" t="s">
        <v>404</v>
      </c>
      <c r="G245" s="242"/>
      <c r="H245" s="245">
        <v>9.5470000000000006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AT245" s="251" t="s">
        <v>159</v>
      </c>
      <c r="AU245" s="251" t="s">
        <v>81</v>
      </c>
      <c r="AV245" s="12" t="s">
        <v>81</v>
      </c>
      <c r="AW245" s="12" t="s">
        <v>34</v>
      </c>
      <c r="AX245" s="12" t="s">
        <v>71</v>
      </c>
      <c r="AY245" s="251" t="s">
        <v>151</v>
      </c>
    </row>
    <row r="246" s="12" customFormat="1">
      <c r="B246" s="241"/>
      <c r="C246" s="242"/>
      <c r="D246" s="232" t="s">
        <v>159</v>
      </c>
      <c r="E246" s="243" t="s">
        <v>21</v>
      </c>
      <c r="F246" s="244" t="s">
        <v>405</v>
      </c>
      <c r="G246" s="242"/>
      <c r="H246" s="245">
        <v>3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AT246" s="251" t="s">
        <v>159</v>
      </c>
      <c r="AU246" s="251" t="s">
        <v>81</v>
      </c>
      <c r="AV246" s="12" t="s">
        <v>81</v>
      </c>
      <c r="AW246" s="12" t="s">
        <v>34</v>
      </c>
      <c r="AX246" s="12" t="s">
        <v>71</v>
      </c>
      <c r="AY246" s="251" t="s">
        <v>151</v>
      </c>
    </row>
    <row r="247" s="13" customFormat="1">
      <c r="B247" s="252"/>
      <c r="C247" s="253"/>
      <c r="D247" s="232" t="s">
        <v>159</v>
      </c>
      <c r="E247" s="254" t="s">
        <v>21</v>
      </c>
      <c r="F247" s="255" t="s">
        <v>162</v>
      </c>
      <c r="G247" s="253"/>
      <c r="H247" s="256">
        <v>12.547000000000001</v>
      </c>
      <c r="I247" s="257"/>
      <c r="J247" s="253"/>
      <c r="K247" s="253"/>
      <c r="L247" s="258"/>
      <c r="M247" s="259"/>
      <c r="N247" s="260"/>
      <c r="O247" s="260"/>
      <c r="P247" s="260"/>
      <c r="Q247" s="260"/>
      <c r="R247" s="260"/>
      <c r="S247" s="260"/>
      <c r="T247" s="261"/>
      <c r="AT247" s="262" t="s">
        <v>159</v>
      </c>
      <c r="AU247" s="262" t="s">
        <v>81</v>
      </c>
      <c r="AV247" s="13" t="s">
        <v>157</v>
      </c>
      <c r="AW247" s="13" t="s">
        <v>34</v>
      </c>
      <c r="AX247" s="13" t="s">
        <v>79</v>
      </c>
      <c r="AY247" s="262" t="s">
        <v>151</v>
      </c>
    </row>
    <row r="248" s="1" customFormat="1" ht="25.5" customHeight="1">
      <c r="B248" s="46"/>
      <c r="C248" s="218" t="s">
        <v>406</v>
      </c>
      <c r="D248" s="218" t="s">
        <v>153</v>
      </c>
      <c r="E248" s="219" t="s">
        <v>407</v>
      </c>
      <c r="F248" s="220" t="s">
        <v>408</v>
      </c>
      <c r="G248" s="221" t="s">
        <v>93</v>
      </c>
      <c r="H248" s="222">
        <v>0.95499999999999996</v>
      </c>
      <c r="I248" s="223"/>
      <c r="J248" s="224">
        <f>ROUND(I248*H248,2)</f>
        <v>0</v>
      </c>
      <c r="K248" s="220" t="s">
        <v>156</v>
      </c>
      <c r="L248" s="72"/>
      <c r="M248" s="225" t="s">
        <v>21</v>
      </c>
      <c r="N248" s="226" t="s">
        <v>42</v>
      </c>
      <c r="O248" s="47"/>
      <c r="P248" s="227">
        <f>O248*H248</f>
        <v>0</v>
      </c>
      <c r="Q248" s="227">
        <v>0</v>
      </c>
      <c r="R248" s="227">
        <f>Q248*H248</f>
        <v>0</v>
      </c>
      <c r="S248" s="227">
        <v>2.2000000000000002</v>
      </c>
      <c r="T248" s="228">
        <f>S248*H248</f>
        <v>2.101</v>
      </c>
      <c r="AR248" s="24" t="s">
        <v>157</v>
      </c>
      <c r="AT248" s="24" t="s">
        <v>153</v>
      </c>
      <c r="AU248" s="24" t="s">
        <v>81</v>
      </c>
      <c r="AY248" s="24" t="s">
        <v>151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24" t="s">
        <v>79</v>
      </c>
      <c r="BK248" s="229">
        <f>ROUND(I248*H248,2)</f>
        <v>0</v>
      </c>
      <c r="BL248" s="24" t="s">
        <v>157</v>
      </c>
      <c r="BM248" s="24" t="s">
        <v>409</v>
      </c>
    </row>
    <row r="249" s="11" customFormat="1">
      <c r="B249" s="230"/>
      <c r="C249" s="231"/>
      <c r="D249" s="232" t="s">
        <v>159</v>
      </c>
      <c r="E249" s="233" t="s">
        <v>21</v>
      </c>
      <c r="F249" s="234" t="s">
        <v>160</v>
      </c>
      <c r="G249" s="231"/>
      <c r="H249" s="233" t="s">
        <v>21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159</v>
      </c>
      <c r="AU249" s="240" t="s">
        <v>81</v>
      </c>
      <c r="AV249" s="11" t="s">
        <v>79</v>
      </c>
      <c r="AW249" s="11" t="s">
        <v>34</v>
      </c>
      <c r="AX249" s="11" t="s">
        <v>71</v>
      </c>
      <c r="AY249" s="240" t="s">
        <v>151</v>
      </c>
    </row>
    <row r="250" s="12" customFormat="1">
      <c r="B250" s="241"/>
      <c r="C250" s="242"/>
      <c r="D250" s="232" t="s">
        <v>159</v>
      </c>
      <c r="E250" s="243" t="s">
        <v>21</v>
      </c>
      <c r="F250" s="244" t="s">
        <v>410</v>
      </c>
      <c r="G250" s="242"/>
      <c r="H250" s="245">
        <v>0.95499999999999996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AT250" s="251" t="s">
        <v>159</v>
      </c>
      <c r="AU250" s="251" t="s">
        <v>81</v>
      </c>
      <c r="AV250" s="12" t="s">
        <v>81</v>
      </c>
      <c r="AW250" s="12" t="s">
        <v>34</v>
      </c>
      <c r="AX250" s="12" t="s">
        <v>79</v>
      </c>
      <c r="AY250" s="251" t="s">
        <v>151</v>
      </c>
    </row>
    <row r="251" s="1" customFormat="1" ht="25.5" customHeight="1">
      <c r="B251" s="46"/>
      <c r="C251" s="218" t="s">
        <v>411</v>
      </c>
      <c r="D251" s="218" t="s">
        <v>153</v>
      </c>
      <c r="E251" s="219" t="s">
        <v>412</v>
      </c>
      <c r="F251" s="220" t="s">
        <v>413</v>
      </c>
      <c r="G251" s="221" t="s">
        <v>283</v>
      </c>
      <c r="H251" s="222">
        <v>11.560000000000001</v>
      </c>
      <c r="I251" s="223"/>
      <c r="J251" s="224">
        <f>ROUND(I251*H251,2)</f>
        <v>0</v>
      </c>
      <c r="K251" s="220" t="s">
        <v>156</v>
      </c>
      <c r="L251" s="72"/>
      <c r="M251" s="225" t="s">
        <v>21</v>
      </c>
      <c r="N251" s="226" t="s">
        <v>42</v>
      </c>
      <c r="O251" s="47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AR251" s="24" t="s">
        <v>157</v>
      </c>
      <c r="AT251" s="24" t="s">
        <v>153</v>
      </c>
      <c r="AU251" s="24" t="s">
        <v>81</v>
      </c>
      <c r="AY251" s="24" t="s">
        <v>151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24" t="s">
        <v>79</v>
      </c>
      <c r="BK251" s="229">
        <f>ROUND(I251*H251,2)</f>
        <v>0</v>
      </c>
      <c r="BL251" s="24" t="s">
        <v>157</v>
      </c>
      <c r="BM251" s="24" t="s">
        <v>414</v>
      </c>
    </row>
    <row r="252" s="11" customFormat="1">
      <c r="B252" s="230"/>
      <c r="C252" s="231"/>
      <c r="D252" s="232" t="s">
        <v>159</v>
      </c>
      <c r="E252" s="233" t="s">
        <v>21</v>
      </c>
      <c r="F252" s="234" t="s">
        <v>160</v>
      </c>
      <c r="G252" s="231"/>
      <c r="H252" s="233" t="s">
        <v>21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AT252" s="240" t="s">
        <v>159</v>
      </c>
      <c r="AU252" s="240" t="s">
        <v>81</v>
      </c>
      <c r="AV252" s="11" t="s">
        <v>79</v>
      </c>
      <c r="AW252" s="11" t="s">
        <v>34</v>
      </c>
      <c r="AX252" s="11" t="s">
        <v>71</v>
      </c>
      <c r="AY252" s="240" t="s">
        <v>151</v>
      </c>
    </row>
    <row r="253" s="12" customFormat="1">
      <c r="B253" s="241"/>
      <c r="C253" s="242"/>
      <c r="D253" s="232" t="s">
        <v>159</v>
      </c>
      <c r="E253" s="243" t="s">
        <v>21</v>
      </c>
      <c r="F253" s="244" t="s">
        <v>415</v>
      </c>
      <c r="G253" s="242"/>
      <c r="H253" s="245">
        <v>11.560000000000001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AT253" s="251" t="s">
        <v>159</v>
      </c>
      <c r="AU253" s="251" t="s">
        <v>81</v>
      </c>
      <c r="AV253" s="12" t="s">
        <v>81</v>
      </c>
      <c r="AW253" s="12" t="s">
        <v>34</v>
      </c>
      <c r="AX253" s="12" t="s">
        <v>79</v>
      </c>
      <c r="AY253" s="251" t="s">
        <v>151</v>
      </c>
    </row>
    <row r="254" s="1" customFormat="1" ht="25.5" customHeight="1">
      <c r="B254" s="46"/>
      <c r="C254" s="218" t="s">
        <v>416</v>
      </c>
      <c r="D254" s="218" t="s">
        <v>153</v>
      </c>
      <c r="E254" s="219" t="s">
        <v>417</v>
      </c>
      <c r="F254" s="220" t="s">
        <v>418</v>
      </c>
      <c r="G254" s="221" t="s">
        <v>93</v>
      </c>
      <c r="H254" s="222">
        <v>1.2529999999999999</v>
      </c>
      <c r="I254" s="223"/>
      <c r="J254" s="224">
        <f>ROUND(I254*H254,2)</f>
        <v>0</v>
      </c>
      <c r="K254" s="220" t="s">
        <v>156</v>
      </c>
      <c r="L254" s="72"/>
      <c r="M254" s="225" t="s">
        <v>21</v>
      </c>
      <c r="N254" s="226" t="s">
        <v>42</v>
      </c>
      <c r="O254" s="47"/>
      <c r="P254" s="227">
        <f>O254*H254</f>
        <v>0</v>
      </c>
      <c r="Q254" s="227">
        <v>0</v>
      </c>
      <c r="R254" s="227">
        <f>Q254*H254</f>
        <v>0</v>
      </c>
      <c r="S254" s="227">
        <v>2.2000000000000002</v>
      </c>
      <c r="T254" s="228">
        <f>S254*H254</f>
        <v>2.7566000000000002</v>
      </c>
      <c r="AR254" s="24" t="s">
        <v>157</v>
      </c>
      <c r="AT254" s="24" t="s">
        <v>153</v>
      </c>
      <c r="AU254" s="24" t="s">
        <v>81</v>
      </c>
      <c r="AY254" s="24" t="s">
        <v>151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24" t="s">
        <v>79</v>
      </c>
      <c r="BK254" s="229">
        <f>ROUND(I254*H254,2)</f>
        <v>0</v>
      </c>
      <c r="BL254" s="24" t="s">
        <v>157</v>
      </c>
      <c r="BM254" s="24" t="s">
        <v>419</v>
      </c>
    </row>
    <row r="255" s="11" customFormat="1">
      <c r="B255" s="230"/>
      <c r="C255" s="231"/>
      <c r="D255" s="232" t="s">
        <v>159</v>
      </c>
      <c r="E255" s="233" t="s">
        <v>21</v>
      </c>
      <c r="F255" s="234" t="s">
        <v>160</v>
      </c>
      <c r="G255" s="231"/>
      <c r="H255" s="233" t="s">
        <v>21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AT255" s="240" t="s">
        <v>159</v>
      </c>
      <c r="AU255" s="240" t="s">
        <v>81</v>
      </c>
      <c r="AV255" s="11" t="s">
        <v>79</v>
      </c>
      <c r="AW255" s="11" t="s">
        <v>34</v>
      </c>
      <c r="AX255" s="11" t="s">
        <v>71</v>
      </c>
      <c r="AY255" s="240" t="s">
        <v>151</v>
      </c>
    </row>
    <row r="256" s="12" customFormat="1">
      <c r="B256" s="241"/>
      <c r="C256" s="242"/>
      <c r="D256" s="232" t="s">
        <v>159</v>
      </c>
      <c r="E256" s="243" t="s">
        <v>21</v>
      </c>
      <c r="F256" s="244" t="s">
        <v>420</v>
      </c>
      <c r="G256" s="242"/>
      <c r="H256" s="245">
        <v>1.2529999999999999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AT256" s="251" t="s">
        <v>159</v>
      </c>
      <c r="AU256" s="251" t="s">
        <v>81</v>
      </c>
      <c r="AV256" s="12" t="s">
        <v>81</v>
      </c>
      <c r="AW256" s="12" t="s">
        <v>34</v>
      </c>
      <c r="AX256" s="12" t="s">
        <v>79</v>
      </c>
      <c r="AY256" s="251" t="s">
        <v>151</v>
      </c>
    </row>
    <row r="257" s="1" customFormat="1" ht="25.5" customHeight="1">
      <c r="B257" s="46"/>
      <c r="C257" s="218" t="s">
        <v>421</v>
      </c>
      <c r="D257" s="218" t="s">
        <v>153</v>
      </c>
      <c r="E257" s="219" t="s">
        <v>422</v>
      </c>
      <c r="F257" s="220" t="s">
        <v>423</v>
      </c>
      <c r="G257" s="221" t="s">
        <v>89</v>
      </c>
      <c r="H257" s="222">
        <v>0.90000000000000002</v>
      </c>
      <c r="I257" s="223"/>
      <c r="J257" s="224">
        <f>ROUND(I257*H257,2)</f>
        <v>0</v>
      </c>
      <c r="K257" s="220" t="s">
        <v>156</v>
      </c>
      <c r="L257" s="72"/>
      <c r="M257" s="225" t="s">
        <v>21</v>
      </c>
      <c r="N257" s="226" t="s">
        <v>42</v>
      </c>
      <c r="O257" s="47"/>
      <c r="P257" s="227">
        <f>O257*H257</f>
        <v>0</v>
      </c>
      <c r="Q257" s="227">
        <v>0</v>
      </c>
      <c r="R257" s="227">
        <f>Q257*H257</f>
        <v>0</v>
      </c>
      <c r="S257" s="227">
        <v>0.041000000000000002</v>
      </c>
      <c r="T257" s="228">
        <f>S257*H257</f>
        <v>0.036900000000000002</v>
      </c>
      <c r="AR257" s="24" t="s">
        <v>157</v>
      </c>
      <c r="AT257" s="24" t="s">
        <v>153</v>
      </c>
      <c r="AU257" s="24" t="s">
        <v>81</v>
      </c>
      <c r="AY257" s="24" t="s">
        <v>151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24" t="s">
        <v>79</v>
      </c>
      <c r="BK257" s="229">
        <f>ROUND(I257*H257,2)</f>
        <v>0</v>
      </c>
      <c r="BL257" s="24" t="s">
        <v>157</v>
      </c>
      <c r="BM257" s="24" t="s">
        <v>424</v>
      </c>
    </row>
    <row r="258" s="12" customFormat="1">
      <c r="B258" s="241"/>
      <c r="C258" s="242"/>
      <c r="D258" s="232" t="s">
        <v>159</v>
      </c>
      <c r="E258" s="243" t="s">
        <v>21</v>
      </c>
      <c r="F258" s="244" t="s">
        <v>425</v>
      </c>
      <c r="G258" s="242"/>
      <c r="H258" s="245">
        <v>0.90000000000000002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AT258" s="251" t="s">
        <v>159</v>
      </c>
      <c r="AU258" s="251" t="s">
        <v>81</v>
      </c>
      <c r="AV258" s="12" t="s">
        <v>81</v>
      </c>
      <c r="AW258" s="12" t="s">
        <v>34</v>
      </c>
      <c r="AX258" s="12" t="s">
        <v>71</v>
      </c>
      <c r="AY258" s="251" t="s">
        <v>151</v>
      </c>
    </row>
    <row r="259" s="13" customFormat="1">
      <c r="B259" s="252"/>
      <c r="C259" s="253"/>
      <c r="D259" s="232" t="s">
        <v>159</v>
      </c>
      <c r="E259" s="254" t="s">
        <v>21</v>
      </c>
      <c r="F259" s="255" t="s">
        <v>162</v>
      </c>
      <c r="G259" s="253"/>
      <c r="H259" s="256">
        <v>0.90000000000000002</v>
      </c>
      <c r="I259" s="257"/>
      <c r="J259" s="253"/>
      <c r="K259" s="253"/>
      <c r="L259" s="258"/>
      <c r="M259" s="259"/>
      <c r="N259" s="260"/>
      <c r="O259" s="260"/>
      <c r="P259" s="260"/>
      <c r="Q259" s="260"/>
      <c r="R259" s="260"/>
      <c r="S259" s="260"/>
      <c r="T259" s="261"/>
      <c r="AT259" s="262" t="s">
        <v>159</v>
      </c>
      <c r="AU259" s="262" t="s">
        <v>81</v>
      </c>
      <c r="AV259" s="13" t="s">
        <v>157</v>
      </c>
      <c r="AW259" s="13" t="s">
        <v>34</v>
      </c>
      <c r="AX259" s="13" t="s">
        <v>79</v>
      </c>
      <c r="AY259" s="262" t="s">
        <v>151</v>
      </c>
    </row>
    <row r="260" s="1" customFormat="1" ht="25.5" customHeight="1">
      <c r="B260" s="46"/>
      <c r="C260" s="218" t="s">
        <v>426</v>
      </c>
      <c r="D260" s="218" t="s">
        <v>153</v>
      </c>
      <c r="E260" s="219" t="s">
        <v>427</v>
      </c>
      <c r="F260" s="220" t="s">
        <v>428</v>
      </c>
      <c r="G260" s="221" t="s">
        <v>283</v>
      </c>
      <c r="H260" s="222">
        <v>1</v>
      </c>
      <c r="I260" s="223"/>
      <c r="J260" s="224">
        <f>ROUND(I260*H260,2)</f>
        <v>0</v>
      </c>
      <c r="K260" s="220" t="s">
        <v>156</v>
      </c>
      <c r="L260" s="72"/>
      <c r="M260" s="225" t="s">
        <v>21</v>
      </c>
      <c r="N260" s="226" t="s">
        <v>42</v>
      </c>
      <c r="O260" s="47"/>
      <c r="P260" s="227">
        <f>O260*H260</f>
        <v>0</v>
      </c>
      <c r="Q260" s="227">
        <v>0.00282</v>
      </c>
      <c r="R260" s="227">
        <f>Q260*H260</f>
        <v>0.00282</v>
      </c>
      <c r="S260" s="227">
        <v>0.10100000000000001</v>
      </c>
      <c r="T260" s="228">
        <f>S260*H260</f>
        <v>0.10100000000000001</v>
      </c>
      <c r="AR260" s="24" t="s">
        <v>157</v>
      </c>
      <c r="AT260" s="24" t="s">
        <v>153</v>
      </c>
      <c r="AU260" s="24" t="s">
        <v>81</v>
      </c>
      <c r="AY260" s="24" t="s">
        <v>151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24" t="s">
        <v>79</v>
      </c>
      <c r="BK260" s="229">
        <f>ROUND(I260*H260,2)</f>
        <v>0</v>
      </c>
      <c r="BL260" s="24" t="s">
        <v>157</v>
      </c>
      <c r="BM260" s="24" t="s">
        <v>429</v>
      </c>
    </row>
    <row r="261" s="11" customFormat="1">
      <c r="B261" s="230"/>
      <c r="C261" s="231"/>
      <c r="D261" s="232" t="s">
        <v>159</v>
      </c>
      <c r="E261" s="233" t="s">
        <v>21</v>
      </c>
      <c r="F261" s="234" t="s">
        <v>430</v>
      </c>
      <c r="G261" s="231"/>
      <c r="H261" s="233" t="s">
        <v>21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AT261" s="240" t="s">
        <v>159</v>
      </c>
      <c r="AU261" s="240" t="s">
        <v>81</v>
      </c>
      <c r="AV261" s="11" t="s">
        <v>79</v>
      </c>
      <c r="AW261" s="11" t="s">
        <v>34</v>
      </c>
      <c r="AX261" s="11" t="s">
        <v>71</v>
      </c>
      <c r="AY261" s="240" t="s">
        <v>151</v>
      </c>
    </row>
    <row r="262" s="12" customFormat="1">
      <c r="B262" s="241"/>
      <c r="C262" s="242"/>
      <c r="D262" s="232" t="s">
        <v>159</v>
      </c>
      <c r="E262" s="243" t="s">
        <v>21</v>
      </c>
      <c r="F262" s="244" t="s">
        <v>431</v>
      </c>
      <c r="G262" s="242"/>
      <c r="H262" s="245">
        <v>1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AT262" s="251" t="s">
        <v>159</v>
      </c>
      <c r="AU262" s="251" t="s">
        <v>81</v>
      </c>
      <c r="AV262" s="12" t="s">
        <v>81</v>
      </c>
      <c r="AW262" s="12" t="s">
        <v>34</v>
      </c>
      <c r="AX262" s="12" t="s">
        <v>79</v>
      </c>
      <c r="AY262" s="251" t="s">
        <v>151</v>
      </c>
    </row>
    <row r="263" s="1" customFormat="1" ht="25.5" customHeight="1">
      <c r="B263" s="46"/>
      <c r="C263" s="218" t="s">
        <v>432</v>
      </c>
      <c r="D263" s="218" t="s">
        <v>153</v>
      </c>
      <c r="E263" s="219" t="s">
        <v>433</v>
      </c>
      <c r="F263" s="220" t="s">
        <v>434</v>
      </c>
      <c r="G263" s="221" t="s">
        <v>89</v>
      </c>
      <c r="H263" s="222">
        <v>1.8</v>
      </c>
      <c r="I263" s="223"/>
      <c r="J263" s="224">
        <f>ROUND(I263*H263,2)</f>
        <v>0</v>
      </c>
      <c r="K263" s="220" t="s">
        <v>156</v>
      </c>
      <c r="L263" s="72"/>
      <c r="M263" s="225" t="s">
        <v>21</v>
      </c>
      <c r="N263" s="226" t="s">
        <v>42</v>
      </c>
      <c r="O263" s="47"/>
      <c r="P263" s="227">
        <f>O263*H263</f>
        <v>0</v>
      </c>
      <c r="Q263" s="227">
        <v>0</v>
      </c>
      <c r="R263" s="227">
        <f>Q263*H263</f>
        <v>0</v>
      </c>
      <c r="S263" s="227">
        <v>0.075999999999999998</v>
      </c>
      <c r="T263" s="228">
        <f>S263*H263</f>
        <v>0.13680000000000001</v>
      </c>
      <c r="AR263" s="24" t="s">
        <v>157</v>
      </c>
      <c r="AT263" s="24" t="s">
        <v>153</v>
      </c>
      <c r="AU263" s="24" t="s">
        <v>81</v>
      </c>
      <c r="AY263" s="24" t="s">
        <v>151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24" t="s">
        <v>79</v>
      </c>
      <c r="BK263" s="229">
        <f>ROUND(I263*H263,2)</f>
        <v>0</v>
      </c>
      <c r="BL263" s="24" t="s">
        <v>157</v>
      </c>
      <c r="BM263" s="24" t="s">
        <v>435</v>
      </c>
    </row>
    <row r="264" s="12" customFormat="1">
      <c r="B264" s="241"/>
      <c r="C264" s="242"/>
      <c r="D264" s="232" t="s">
        <v>159</v>
      </c>
      <c r="E264" s="243" t="s">
        <v>21</v>
      </c>
      <c r="F264" s="244" t="s">
        <v>436</v>
      </c>
      <c r="G264" s="242"/>
      <c r="H264" s="245">
        <v>1.8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AT264" s="251" t="s">
        <v>159</v>
      </c>
      <c r="AU264" s="251" t="s">
        <v>81</v>
      </c>
      <c r="AV264" s="12" t="s">
        <v>81</v>
      </c>
      <c r="AW264" s="12" t="s">
        <v>34</v>
      </c>
      <c r="AX264" s="12" t="s">
        <v>79</v>
      </c>
      <c r="AY264" s="251" t="s">
        <v>151</v>
      </c>
    </row>
    <row r="265" s="1" customFormat="1" ht="25.5" customHeight="1">
      <c r="B265" s="46"/>
      <c r="C265" s="218" t="s">
        <v>437</v>
      </c>
      <c r="D265" s="218" t="s">
        <v>153</v>
      </c>
      <c r="E265" s="219" t="s">
        <v>438</v>
      </c>
      <c r="F265" s="220" t="s">
        <v>439</v>
      </c>
      <c r="G265" s="221" t="s">
        <v>89</v>
      </c>
      <c r="H265" s="222">
        <v>1</v>
      </c>
      <c r="I265" s="223"/>
      <c r="J265" s="224">
        <f>ROUND(I265*H265,2)</f>
        <v>0</v>
      </c>
      <c r="K265" s="220" t="s">
        <v>156</v>
      </c>
      <c r="L265" s="72"/>
      <c r="M265" s="225" t="s">
        <v>21</v>
      </c>
      <c r="N265" s="226" t="s">
        <v>42</v>
      </c>
      <c r="O265" s="47"/>
      <c r="P265" s="227">
        <f>O265*H265</f>
        <v>0</v>
      </c>
      <c r="Q265" s="227">
        <v>0</v>
      </c>
      <c r="R265" s="227">
        <f>Q265*H265</f>
        <v>0</v>
      </c>
      <c r="S265" s="227">
        <v>0.045999999999999999</v>
      </c>
      <c r="T265" s="228">
        <f>S265*H265</f>
        <v>0.045999999999999999</v>
      </c>
      <c r="AR265" s="24" t="s">
        <v>157</v>
      </c>
      <c r="AT265" s="24" t="s">
        <v>153</v>
      </c>
      <c r="AU265" s="24" t="s">
        <v>81</v>
      </c>
      <c r="AY265" s="24" t="s">
        <v>151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24" t="s">
        <v>79</v>
      </c>
      <c r="BK265" s="229">
        <f>ROUND(I265*H265,2)</f>
        <v>0</v>
      </c>
      <c r="BL265" s="24" t="s">
        <v>157</v>
      </c>
      <c r="BM265" s="24" t="s">
        <v>440</v>
      </c>
    </row>
    <row r="266" s="12" customFormat="1">
      <c r="B266" s="241"/>
      <c r="C266" s="242"/>
      <c r="D266" s="232" t="s">
        <v>159</v>
      </c>
      <c r="E266" s="243" t="s">
        <v>21</v>
      </c>
      <c r="F266" s="244" t="s">
        <v>441</v>
      </c>
      <c r="G266" s="242"/>
      <c r="H266" s="245">
        <v>1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AT266" s="251" t="s">
        <v>159</v>
      </c>
      <c r="AU266" s="251" t="s">
        <v>81</v>
      </c>
      <c r="AV266" s="12" t="s">
        <v>81</v>
      </c>
      <c r="AW266" s="12" t="s">
        <v>34</v>
      </c>
      <c r="AX266" s="12" t="s">
        <v>71</v>
      </c>
      <c r="AY266" s="251" t="s">
        <v>151</v>
      </c>
    </row>
    <row r="267" s="13" customFormat="1">
      <c r="B267" s="252"/>
      <c r="C267" s="253"/>
      <c r="D267" s="232" t="s">
        <v>159</v>
      </c>
      <c r="E267" s="254" t="s">
        <v>21</v>
      </c>
      <c r="F267" s="255" t="s">
        <v>162</v>
      </c>
      <c r="G267" s="253"/>
      <c r="H267" s="256">
        <v>1</v>
      </c>
      <c r="I267" s="257"/>
      <c r="J267" s="253"/>
      <c r="K267" s="253"/>
      <c r="L267" s="258"/>
      <c r="M267" s="259"/>
      <c r="N267" s="260"/>
      <c r="O267" s="260"/>
      <c r="P267" s="260"/>
      <c r="Q267" s="260"/>
      <c r="R267" s="260"/>
      <c r="S267" s="260"/>
      <c r="T267" s="261"/>
      <c r="AT267" s="262" t="s">
        <v>159</v>
      </c>
      <c r="AU267" s="262" t="s">
        <v>81</v>
      </c>
      <c r="AV267" s="13" t="s">
        <v>157</v>
      </c>
      <c r="AW267" s="13" t="s">
        <v>34</v>
      </c>
      <c r="AX267" s="13" t="s">
        <v>79</v>
      </c>
      <c r="AY267" s="262" t="s">
        <v>151</v>
      </c>
    </row>
    <row r="268" s="10" customFormat="1" ht="29.88" customHeight="1">
      <c r="B268" s="202"/>
      <c r="C268" s="203"/>
      <c r="D268" s="204" t="s">
        <v>70</v>
      </c>
      <c r="E268" s="216" t="s">
        <v>442</v>
      </c>
      <c r="F268" s="216" t="s">
        <v>443</v>
      </c>
      <c r="G268" s="203"/>
      <c r="H268" s="203"/>
      <c r="I268" s="206"/>
      <c r="J268" s="217">
        <f>BK268</f>
        <v>0</v>
      </c>
      <c r="K268" s="203"/>
      <c r="L268" s="208"/>
      <c r="M268" s="209"/>
      <c r="N268" s="210"/>
      <c r="O268" s="210"/>
      <c r="P268" s="211">
        <f>SUM(P269:P275)</f>
        <v>0</v>
      </c>
      <c r="Q268" s="210"/>
      <c r="R268" s="211">
        <f>SUM(R269:R275)</f>
        <v>0</v>
      </c>
      <c r="S268" s="210"/>
      <c r="T268" s="212">
        <f>SUM(T269:T275)</f>
        <v>0</v>
      </c>
      <c r="AR268" s="213" t="s">
        <v>79</v>
      </c>
      <c r="AT268" s="214" t="s">
        <v>70</v>
      </c>
      <c r="AU268" s="214" t="s">
        <v>79</v>
      </c>
      <c r="AY268" s="213" t="s">
        <v>151</v>
      </c>
      <c r="BK268" s="215">
        <f>SUM(BK269:BK275)</f>
        <v>0</v>
      </c>
    </row>
    <row r="269" s="1" customFormat="1" ht="25.5" customHeight="1">
      <c r="B269" s="46"/>
      <c r="C269" s="218" t="s">
        <v>444</v>
      </c>
      <c r="D269" s="218" t="s">
        <v>153</v>
      </c>
      <c r="E269" s="219" t="s">
        <v>445</v>
      </c>
      <c r="F269" s="220" t="s">
        <v>446</v>
      </c>
      <c r="G269" s="221" t="s">
        <v>196</v>
      </c>
      <c r="H269" s="222">
        <v>5.7789999999999999</v>
      </c>
      <c r="I269" s="223"/>
      <c r="J269" s="224">
        <f>ROUND(I269*H269,2)</f>
        <v>0</v>
      </c>
      <c r="K269" s="220" t="s">
        <v>156</v>
      </c>
      <c r="L269" s="72"/>
      <c r="M269" s="225" t="s">
        <v>21</v>
      </c>
      <c r="N269" s="226" t="s">
        <v>42</v>
      </c>
      <c r="O269" s="47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AR269" s="24" t="s">
        <v>157</v>
      </c>
      <c r="AT269" s="24" t="s">
        <v>153</v>
      </c>
      <c r="AU269" s="24" t="s">
        <v>81</v>
      </c>
      <c r="AY269" s="24" t="s">
        <v>151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24" t="s">
        <v>79</v>
      </c>
      <c r="BK269" s="229">
        <f>ROUND(I269*H269,2)</f>
        <v>0</v>
      </c>
      <c r="BL269" s="24" t="s">
        <v>157</v>
      </c>
      <c r="BM269" s="24" t="s">
        <v>447</v>
      </c>
    </row>
    <row r="270" s="1" customFormat="1">
      <c r="B270" s="46"/>
      <c r="C270" s="74"/>
      <c r="D270" s="232" t="s">
        <v>182</v>
      </c>
      <c r="E270" s="74"/>
      <c r="F270" s="274" t="s">
        <v>448</v>
      </c>
      <c r="G270" s="74"/>
      <c r="H270" s="74"/>
      <c r="I270" s="188"/>
      <c r="J270" s="74"/>
      <c r="K270" s="74"/>
      <c r="L270" s="72"/>
      <c r="M270" s="275"/>
      <c r="N270" s="47"/>
      <c r="O270" s="47"/>
      <c r="P270" s="47"/>
      <c r="Q270" s="47"/>
      <c r="R270" s="47"/>
      <c r="S270" s="47"/>
      <c r="T270" s="95"/>
      <c r="AT270" s="24" t="s">
        <v>182</v>
      </c>
      <c r="AU270" s="24" t="s">
        <v>81</v>
      </c>
    </row>
    <row r="271" s="1" customFormat="1" ht="25.5" customHeight="1">
      <c r="B271" s="46"/>
      <c r="C271" s="218" t="s">
        <v>449</v>
      </c>
      <c r="D271" s="218" t="s">
        <v>153</v>
      </c>
      <c r="E271" s="219" t="s">
        <v>450</v>
      </c>
      <c r="F271" s="220" t="s">
        <v>451</v>
      </c>
      <c r="G271" s="221" t="s">
        <v>196</v>
      </c>
      <c r="H271" s="222">
        <v>5.7789999999999999</v>
      </c>
      <c r="I271" s="223"/>
      <c r="J271" s="224">
        <f>ROUND(I271*H271,2)</f>
        <v>0</v>
      </c>
      <c r="K271" s="220" t="s">
        <v>156</v>
      </c>
      <c r="L271" s="72"/>
      <c r="M271" s="225" t="s">
        <v>21</v>
      </c>
      <c r="N271" s="226" t="s">
        <v>42</v>
      </c>
      <c r="O271" s="47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AR271" s="24" t="s">
        <v>157</v>
      </c>
      <c r="AT271" s="24" t="s">
        <v>153</v>
      </c>
      <c r="AU271" s="24" t="s">
        <v>81</v>
      </c>
      <c r="AY271" s="24" t="s">
        <v>151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24" t="s">
        <v>79</v>
      </c>
      <c r="BK271" s="229">
        <f>ROUND(I271*H271,2)</f>
        <v>0</v>
      </c>
      <c r="BL271" s="24" t="s">
        <v>157</v>
      </c>
      <c r="BM271" s="24" t="s">
        <v>452</v>
      </c>
    </row>
    <row r="272" s="1" customFormat="1" ht="25.5" customHeight="1">
      <c r="B272" s="46"/>
      <c r="C272" s="218" t="s">
        <v>453</v>
      </c>
      <c r="D272" s="218" t="s">
        <v>153</v>
      </c>
      <c r="E272" s="219" t="s">
        <v>454</v>
      </c>
      <c r="F272" s="220" t="s">
        <v>455</v>
      </c>
      <c r="G272" s="221" t="s">
        <v>196</v>
      </c>
      <c r="H272" s="222">
        <v>80.906000000000006</v>
      </c>
      <c r="I272" s="223"/>
      <c r="J272" s="224">
        <f>ROUND(I272*H272,2)</f>
        <v>0</v>
      </c>
      <c r="K272" s="220" t="s">
        <v>156</v>
      </c>
      <c r="L272" s="72"/>
      <c r="M272" s="225" t="s">
        <v>21</v>
      </c>
      <c r="N272" s="226" t="s">
        <v>42</v>
      </c>
      <c r="O272" s="47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AR272" s="24" t="s">
        <v>157</v>
      </c>
      <c r="AT272" s="24" t="s">
        <v>153</v>
      </c>
      <c r="AU272" s="24" t="s">
        <v>81</v>
      </c>
      <c r="AY272" s="24" t="s">
        <v>151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24" t="s">
        <v>79</v>
      </c>
      <c r="BK272" s="229">
        <f>ROUND(I272*H272,2)</f>
        <v>0</v>
      </c>
      <c r="BL272" s="24" t="s">
        <v>157</v>
      </c>
      <c r="BM272" s="24" t="s">
        <v>456</v>
      </c>
    </row>
    <row r="273" s="1" customFormat="1">
      <c r="B273" s="46"/>
      <c r="C273" s="74"/>
      <c r="D273" s="232" t="s">
        <v>182</v>
      </c>
      <c r="E273" s="74"/>
      <c r="F273" s="274" t="s">
        <v>183</v>
      </c>
      <c r="G273" s="74"/>
      <c r="H273" s="74"/>
      <c r="I273" s="188"/>
      <c r="J273" s="74"/>
      <c r="K273" s="74"/>
      <c r="L273" s="72"/>
      <c r="M273" s="275"/>
      <c r="N273" s="47"/>
      <c r="O273" s="47"/>
      <c r="P273" s="47"/>
      <c r="Q273" s="47"/>
      <c r="R273" s="47"/>
      <c r="S273" s="47"/>
      <c r="T273" s="95"/>
      <c r="AT273" s="24" t="s">
        <v>182</v>
      </c>
      <c r="AU273" s="24" t="s">
        <v>81</v>
      </c>
    </row>
    <row r="274" s="12" customFormat="1">
      <c r="B274" s="241"/>
      <c r="C274" s="242"/>
      <c r="D274" s="232" t="s">
        <v>159</v>
      </c>
      <c r="E274" s="242"/>
      <c r="F274" s="244" t="s">
        <v>457</v>
      </c>
      <c r="G274" s="242"/>
      <c r="H274" s="245">
        <v>80.906000000000006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AT274" s="251" t="s">
        <v>159</v>
      </c>
      <c r="AU274" s="251" t="s">
        <v>81</v>
      </c>
      <c r="AV274" s="12" t="s">
        <v>81</v>
      </c>
      <c r="AW274" s="12" t="s">
        <v>6</v>
      </c>
      <c r="AX274" s="12" t="s">
        <v>79</v>
      </c>
      <c r="AY274" s="251" t="s">
        <v>151</v>
      </c>
    </row>
    <row r="275" s="1" customFormat="1" ht="16.5" customHeight="1">
      <c r="B275" s="46"/>
      <c r="C275" s="218" t="s">
        <v>458</v>
      </c>
      <c r="D275" s="218" t="s">
        <v>153</v>
      </c>
      <c r="E275" s="219" t="s">
        <v>459</v>
      </c>
      <c r="F275" s="220" t="s">
        <v>460</v>
      </c>
      <c r="G275" s="221" t="s">
        <v>196</v>
      </c>
      <c r="H275" s="222">
        <v>5.7789999999999999</v>
      </c>
      <c r="I275" s="223"/>
      <c r="J275" s="224">
        <f>ROUND(I275*H275,2)</f>
        <v>0</v>
      </c>
      <c r="K275" s="220" t="s">
        <v>21</v>
      </c>
      <c r="L275" s="72"/>
      <c r="M275" s="225" t="s">
        <v>21</v>
      </c>
      <c r="N275" s="226" t="s">
        <v>42</v>
      </c>
      <c r="O275" s="47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AR275" s="24" t="s">
        <v>157</v>
      </c>
      <c r="AT275" s="24" t="s">
        <v>153</v>
      </c>
      <c r="AU275" s="24" t="s">
        <v>81</v>
      </c>
      <c r="AY275" s="24" t="s">
        <v>151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24" t="s">
        <v>79</v>
      </c>
      <c r="BK275" s="229">
        <f>ROUND(I275*H275,2)</f>
        <v>0</v>
      </c>
      <c r="BL275" s="24" t="s">
        <v>157</v>
      </c>
      <c r="BM275" s="24" t="s">
        <v>461</v>
      </c>
    </row>
    <row r="276" s="10" customFormat="1" ht="29.88" customHeight="1">
      <c r="B276" s="202"/>
      <c r="C276" s="203"/>
      <c r="D276" s="204" t="s">
        <v>70</v>
      </c>
      <c r="E276" s="216" t="s">
        <v>462</v>
      </c>
      <c r="F276" s="216" t="s">
        <v>463</v>
      </c>
      <c r="G276" s="203"/>
      <c r="H276" s="203"/>
      <c r="I276" s="206"/>
      <c r="J276" s="217">
        <f>BK276</f>
        <v>0</v>
      </c>
      <c r="K276" s="203"/>
      <c r="L276" s="208"/>
      <c r="M276" s="209"/>
      <c r="N276" s="210"/>
      <c r="O276" s="210"/>
      <c r="P276" s="211">
        <f>P277</f>
        <v>0</v>
      </c>
      <c r="Q276" s="210"/>
      <c r="R276" s="211">
        <f>R277</f>
        <v>0</v>
      </c>
      <c r="S276" s="210"/>
      <c r="T276" s="212">
        <f>T277</f>
        <v>0</v>
      </c>
      <c r="AR276" s="213" t="s">
        <v>79</v>
      </c>
      <c r="AT276" s="214" t="s">
        <v>70</v>
      </c>
      <c r="AU276" s="214" t="s">
        <v>79</v>
      </c>
      <c r="AY276" s="213" t="s">
        <v>151</v>
      </c>
      <c r="BK276" s="215">
        <f>BK277</f>
        <v>0</v>
      </c>
    </row>
    <row r="277" s="1" customFormat="1" ht="38.25" customHeight="1">
      <c r="B277" s="46"/>
      <c r="C277" s="218" t="s">
        <v>464</v>
      </c>
      <c r="D277" s="218" t="s">
        <v>153</v>
      </c>
      <c r="E277" s="219" t="s">
        <v>465</v>
      </c>
      <c r="F277" s="220" t="s">
        <v>466</v>
      </c>
      <c r="G277" s="221" t="s">
        <v>196</v>
      </c>
      <c r="H277" s="222">
        <v>14.621</v>
      </c>
      <c r="I277" s="223"/>
      <c r="J277" s="224">
        <f>ROUND(I277*H277,2)</f>
        <v>0</v>
      </c>
      <c r="K277" s="220" t="s">
        <v>156</v>
      </c>
      <c r="L277" s="72"/>
      <c r="M277" s="225" t="s">
        <v>21</v>
      </c>
      <c r="N277" s="226" t="s">
        <v>42</v>
      </c>
      <c r="O277" s="47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AR277" s="24" t="s">
        <v>157</v>
      </c>
      <c r="AT277" s="24" t="s">
        <v>153</v>
      </c>
      <c r="AU277" s="24" t="s">
        <v>81</v>
      </c>
      <c r="AY277" s="24" t="s">
        <v>151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24" t="s">
        <v>79</v>
      </c>
      <c r="BK277" s="229">
        <f>ROUND(I277*H277,2)</f>
        <v>0</v>
      </c>
      <c r="BL277" s="24" t="s">
        <v>157</v>
      </c>
      <c r="BM277" s="24" t="s">
        <v>467</v>
      </c>
    </row>
    <row r="278" s="10" customFormat="1" ht="37.44" customHeight="1">
      <c r="B278" s="202"/>
      <c r="C278" s="203"/>
      <c r="D278" s="204" t="s">
        <v>70</v>
      </c>
      <c r="E278" s="205" t="s">
        <v>468</v>
      </c>
      <c r="F278" s="205" t="s">
        <v>469</v>
      </c>
      <c r="G278" s="203"/>
      <c r="H278" s="203"/>
      <c r="I278" s="206"/>
      <c r="J278" s="207">
        <f>BK278</f>
        <v>0</v>
      </c>
      <c r="K278" s="203"/>
      <c r="L278" s="208"/>
      <c r="M278" s="209"/>
      <c r="N278" s="210"/>
      <c r="O278" s="210"/>
      <c r="P278" s="211">
        <f>P279+P318+P320+P323+P332+P349+P363+P373+P396+P400</f>
        <v>0</v>
      </c>
      <c r="Q278" s="210"/>
      <c r="R278" s="211">
        <f>R279+R318+R320+R323+R332+R349+R363+R373+R396+R400</f>
        <v>0.52934496999999991</v>
      </c>
      <c r="S278" s="210"/>
      <c r="T278" s="212">
        <f>T279+T318+T320+T323+T332+T349+T363+T373+T396+T400</f>
        <v>0.16199325000000001</v>
      </c>
      <c r="AR278" s="213" t="s">
        <v>81</v>
      </c>
      <c r="AT278" s="214" t="s">
        <v>70</v>
      </c>
      <c r="AU278" s="214" t="s">
        <v>71</v>
      </c>
      <c r="AY278" s="213" t="s">
        <v>151</v>
      </c>
      <c r="BK278" s="215">
        <f>BK279+BK318+BK320+BK323+BK332+BK349+BK363+BK373+BK396+BK400</f>
        <v>0</v>
      </c>
    </row>
    <row r="279" s="10" customFormat="1" ht="19.92" customHeight="1">
      <c r="B279" s="202"/>
      <c r="C279" s="203"/>
      <c r="D279" s="204" t="s">
        <v>70</v>
      </c>
      <c r="E279" s="216" t="s">
        <v>470</v>
      </c>
      <c r="F279" s="216" t="s">
        <v>471</v>
      </c>
      <c r="G279" s="203"/>
      <c r="H279" s="203"/>
      <c r="I279" s="206"/>
      <c r="J279" s="217">
        <f>BK279</f>
        <v>0</v>
      </c>
      <c r="K279" s="203"/>
      <c r="L279" s="208"/>
      <c r="M279" s="209"/>
      <c r="N279" s="210"/>
      <c r="O279" s="210"/>
      <c r="P279" s="211">
        <f>SUM(P280:P317)</f>
        <v>0</v>
      </c>
      <c r="Q279" s="210"/>
      <c r="R279" s="211">
        <f>SUM(R280:R317)</f>
        <v>0.20941549999999998</v>
      </c>
      <c r="S279" s="210"/>
      <c r="T279" s="212">
        <f>SUM(T280:T317)</f>
        <v>0.033404000000000003</v>
      </c>
      <c r="AR279" s="213" t="s">
        <v>81</v>
      </c>
      <c r="AT279" s="214" t="s">
        <v>70</v>
      </c>
      <c r="AU279" s="214" t="s">
        <v>79</v>
      </c>
      <c r="AY279" s="213" t="s">
        <v>151</v>
      </c>
      <c r="BK279" s="215">
        <f>SUM(BK280:BK317)</f>
        <v>0</v>
      </c>
    </row>
    <row r="280" s="1" customFormat="1" ht="16.5" customHeight="1">
      <c r="B280" s="46"/>
      <c r="C280" s="218" t="s">
        <v>472</v>
      </c>
      <c r="D280" s="218" t="s">
        <v>153</v>
      </c>
      <c r="E280" s="219" t="s">
        <v>473</v>
      </c>
      <c r="F280" s="220" t="s">
        <v>474</v>
      </c>
      <c r="G280" s="221" t="s">
        <v>283</v>
      </c>
      <c r="H280" s="222">
        <v>11.560000000000001</v>
      </c>
      <c r="I280" s="223"/>
      <c r="J280" s="224">
        <f>ROUND(I280*H280,2)</f>
        <v>0</v>
      </c>
      <c r="K280" s="220" t="s">
        <v>21</v>
      </c>
      <c r="L280" s="72"/>
      <c r="M280" s="225" t="s">
        <v>21</v>
      </c>
      <c r="N280" s="226" t="s">
        <v>42</v>
      </c>
      <c r="O280" s="47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AR280" s="24" t="s">
        <v>235</v>
      </c>
      <c r="AT280" s="24" t="s">
        <v>153</v>
      </c>
      <c r="AU280" s="24" t="s">
        <v>81</v>
      </c>
      <c r="AY280" s="24" t="s">
        <v>151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24" t="s">
        <v>79</v>
      </c>
      <c r="BK280" s="229">
        <f>ROUND(I280*H280,2)</f>
        <v>0</v>
      </c>
      <c r="BL280" s="24" t="s">
        <v>235</v>
      </c>
      <c r="BM280" s="24" t="s">
        <v>475</v>
      </c>
    </row>
    <row r="281" s="11" customFormat="1">
      <c r="B281" s="230"/>
      <c r="C281" s="231"/>
      <c r="D281" s="232" t="s">
        <v>159</v>
      </c>
      <c r="E281" s="233" t="s">
        <v>21</v>
      </c>
      <c r="F281" s="234" t="s">
        <v>160</v>
      </c>
      <c r="G281" s="231"/>
      <c r="H281" s="233" t="s">
        <v>21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159</v>
      </c>
      <c r="AU281" s="240" t="s">
        <v>81</v>
      </c>
      <c r="AV281" s="11" t="s">
        <v>79</v>
      </c>
      <c r="AW281" s="11" t="s">
        <v>34</v>
      </c>
      <c r="AX281" s="11" t="s">
        <v>71</v>
      </c>
      <c r="AY281" s="240" t="s">
        <v>151</v>
      </c>
    </row>
    <row r="282" s="12" customFormat="1">
      <c r="B282" s="241"/>
      <c r="C282" s="242"/>
      <c r="D282" s="232" t="s">
        <v>159</v>
      </c>
      <c r="E282" s="243" t="s">
        <v>21</v>
      </c>
      <c r="F282" s="244" t="s">
        <v>476</v>
      </c>
      <c r="G282" s="242"/>
      <c r="H282" s="245">
        <v>11.560000000000001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AT282" s="251" t="s">
        <v>159</v>
      </c>
      <c r="AU282" s="251" t="s">
        <v>81</v>
      </c>
      <c r="AV282" s="12" t="s">
        <v>81</v>
      </c>
      <c r="AW282" s="12" t="s">
        <v>34</v>
      </c>
      <c r="AX282" s="12" t="s">
        <v>71</v>
      </c>
      <c r="AY282" s="251" t="s">
        <v>151</v>
      </c>
    </row>
    <row r="283" s="13" customFormat="1">
      <c r="B283" s="252"/>
      <c r="C283" s="253"/>
      <c r="D283" s="232" t="s">
        <v>159</v>
      </c>
      <c r="E283" s="254" t="s">
        <v>21</v>
      </c>
      <c r="F283" s="255" t="s">
        <v>162</v>
      </c>
      <c r="G283" s="253"/>
      <c r="H283" s="256">
        <v>11.560000000000001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AT283" s="262" t="s">
        <v>159</v>
      </c>
      <c r="AU283" s="262" t="s">
        <v>81</v>
      </c>
      <c r="AV283" s="13" t="s">
        <v>157</v>
      </c>
      <c r="AW283" s="13" t="s">
        <v>34</v>
      </c>
      <c r="AX283" s="13" t="s">
        <v>79</v>
      </c>
      <c r="AY283" s="262" t="s">
        <v>151</v>
      </c>
    </row>
    <row r="284" s="1" customFormat="1" ht="16.5" customHeight="1">
      <c r="B284" s="46"/>
      <c r="C284" s="218" t="s">
        <v>477</v>
      </c>
      <c r="D284" s="218" t="s">
        <v>153</v>
      </c>
      <c r="E284" s="219" t="s">
        <v>478</v>
      </c>
      <c r="F284" s="220" t="s">
        <v>479</v>
      </c>
      <c r="G284" s="221" t="s">
        <v>89</v>
      </c>
      <c r="H284" s="222">
        <v>8.3510000000000009</v>
      </c>
      <c r="I284" s="223"/>
      <c r="J284" s="224">
        <f>ROUND(I284*H284,2)</f>
        <v>0</v>
      </c>
      <c r="K284" s="220" t="s">
        <v>156</v>
      </c>
      <c r="L284" s="72"/>
      <c r="M284" s="225" t="s">
        <v>21</v>
      </c>
      <c r="N284" s="226" t="s">
        <v>42</v>
      </c>
      <c r="O284" s="47"/>
      <c r="P284" s="227">
        <f>O284*H284</f>
        <v>0</v>
      </c>
      <c r="Q284" s="227">
        <v>0</v>
      </c>
      <c r="R284" s="227">
        <f>Q284*H284</f>
        <v>0</v>
      </c>
      <c r="S284" s="227">
        <v>0.0040000000000000001</v>
      </c>
      <c r="T284" s="228">
        <f>S284*H284</f>
        <v>0.033404000000000003</v>
      </c>
      <c r="AR284" s="24" t="s">
        <v>235</v>
      </c>
      <c r="AT284" s="24" t="s">
        <v>153</v>
      </c>
      <c r="AU284" s="24" t="s">
        <v>81</v>
      </c>
      <c r="AY284" s="24" t="s">
        <v>151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24" t="s">
        <v>79</v>
      </c>
      <c r="BK284" s="229">
        <f>ROUND(I284*H284,2)</f>
        <v>0</v>
      </c>
      <c r="BL284" s="24" t="s">
        <v>235</v>
      </c>
      <c r="BM284" s="24" t="s">
        <v>480</v>
      </c>
    </row>
    <row r="285" s="11" customFormat="1">
      <c r="B285" s="230"/>
      <c r="C285" s="231"/>
      <c r="D285" s="232" t="s">
        <v>159</v>
      </c>
      <c r="E285" s="233" t="s">
        <v>21</v>
      </c>
      <c r="F285" s="234" t="s">
        <v>160</v>
      </c>
      <c r="G285" s="231"/>
      <c r="H285" s="233" t="s">
        <v>21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AT285" s="240" t="s">
        <v>159</v>
      </c>
      <c r="AU285" s="240" t="s">
        <v>81</v>
      </c>
      <c r="AV285" s="11" t="s">
        <v>79</v>
      </c>
      <c r="AW285" s="11" t="s">
        <v>34</v>
      </c>
      <c r="AX285" s="11" t="s">
        <v>71</v>
      </c>
      <c r="AY285" s="240" t="s">
        <v>151</v>
      </c>
    </row>
    <row r="286" s="12" customFormat="1">
      <c r="B286" s="241"/>
      <c r="C286" s="242"/>
      <c r="D286" s="232" t="s">
        <v>159</v>
      </c>
      <c r="E286" s="243" t="s">
        <v>21</v>
      </c>
      <c r="F286" s="244" t="s">
        <v>481</v>
      </c>
      <c r="G286" s="242"/>
      <c r="H286" s="245">
        <v>8.3510000000000009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AT286" s="251" t="s">
        <v>159</v>
      </c>
      <c r="AU286" s="251" t="s">
        <v>81</v>
      </c>
      <c r="AV286" s="12" t="s">
        <v>81</v>
      </c>
      <c r="AW286" s="12" t="s">
        <v>34</v>
      </c>
      <c r="AX286" s="12" t="s">
        <v>71</v>
      </c>
      <c r="AY286" s="251" t="s">
        <v>151</v>
      </c>
    </row>
    <row r="287" s="13" customFormat="1">
      <c r="B287" s="252"/>
      <c r="C287" s="253"/>
      <c r="D287" s="232" t="s">
        <v>159</v>
      </c>
      <c r="E287" s="254" t="s">
        <v>21</v>
      </c>
      <c r="F287" s="255" t="s">
        <v>162</v>
      </c>
      <c r="G287" s="253"/>
      <c r="H287" s="256">
        <v>8.3510000000000009</v>
      </c>
      <c r="I287" s="257"/>
      <c r="J287" s="253"/>
      <c r="K287" s="253"/>
      <c r="L287" s="258"/>
      <c r="M287" s="259"/>
      <c r="N287" s="260"/>
      <c r="O287" s="260"/>
      <c r="P287" s="260"/>
      <c r="Q287" s="260"/>
      <c r="R287" s="260"/>
      <c r="S287" s="260"/>
      <c r="T287" s="261"/>
      <c r="AT287" s="262" t="s">
        <v>159</v>
      </c>
      <c r="AU287" s="262" t="s">
        <v>81</v>
      </c>
      <c r="AV287" s="13" t="s">
        <v>157</v>
      </c>
      <c r="AW287" s="13" t="s">
        <v>34</v>
      </c>
      <c r="AX287" s="13" t="s">
        <v>79</v>
      </c>
      <c r="AY287" s="262" t="s">
        <v>151</v>
      </c>
    </row>
    <row r="288" s="1" customFormat="1" ht="25.5" customHeight="1">
      <c r="B288" s="46"/>
      <c r="C288" s="218" t="s">
        <v>482</v>
      </c>
      <c r="D288" s="218" t="s">
        <v>153</v>
      </c>
      <c r="E288" s="219" t="s">
        <v>483</v>
      </c>
      <c r="F288" s="220" t="s">
        <v>484</v>
      </c>
      <c r="G288" s="221" t="s">
        <v>89</v>
      </c>
      <c r="H288" s="222">
        <v>12.544000000000001</v>
      </c>
      <c r="I288" s="223"/>
      <c r="J288" s="224">
        <f>ROUND(I288*H288,2)</f>
        <v>0</v>
      </c>
      <c r="K288" s="220" t="s">
        <v>156</v>
      </c>
      <c r="L288" s="72"/>
      <c r="M288" s="225" t="s">
        <v>21</v>
      </c>
      <c r="N288" s="226" t="s">
        <v>42</v>
      </c>
      <c r="O288" s="47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AR288" s="24" t="s">
        <v>235</v>
      </c>
      <c r="AT288" s="24" t="s">
        <v>153</v>
      </c>
      <c r="AU288" s="24" t="s">
        <v>81</v>
      </c>
      <c r="AY288" s="24" t="s">
        <v>151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24" t="s">
        <v>79</v>
      </c>
      <c r="BK288" s="229">
        <f>ROUND(I288*H288,2)</f>
        <v>0</v>
      </c>
      <c r="BL288" s="24" t="s">
        <v>235</v>
      </c>
      <c r="BM288" s="24" t="s">
        <v>485</v>
      </c>
    </row>
    <row r="289" s="11" customFormat="1">
      <c r="B289" s="230"/>
      <c r="C289" s="231"/>
      <c r="D289" s="232" t="s">
        <v>159</v>
      </c>
      <c r="E289" s="233" t="s">
        <v>21</v>
      </c>
      <c r="F289" s="234" t="s">
        <v>209</v>
      </c>
      <c r="G289" s="231"/>
      <c r="H289" s="233" t="s">
        <v>21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AT289" s="240" t="s">
        <v>159</v>
      </c>
      <c r="AU289" s="240" t="s">
        <v>81</v>
      </c>
      <c r="AV289" s="11" t="s">
        <v>79</v>
      </c>
      <c r="AW289" s="11" t="s">
        <v>34</v>
      </c>
      <c r="AX289" s="11" t="s">
        <v>71</v>
      </c>
      <c r="AY289" s="240" t="s">
        <v>151</v>
      </c>
    </row>
    <row r="290" s="12" customFormat="1">
      <c r="B290" s="241"/>
      <c r="C290" s="242"/>
      <c r="D290" s="232" t="s">
        <v>159</v>
      </c>
      <c r="E290" s="243" t="s">
        <v>21</v>
      </c>
      <c r="F290" s="244" t="s">
        <v>486</v>
      </c>
      <c r="G290" s="242"/>
      <c r="H290" s="245">
        <v>8.3510000000000009</v>
      </c>
      <c r="I290" s="246"/>
      <c r="J290" s="242"/>
      <c r="K290" s="242"/>
      <c r="L290" s="247"/>
      <c r="M290" s="248"/>
      <c r="N290" s="249"/>
      <c r="O290" s="249"/>
      <c r="P290" s="249"/>
      <c r="Q290" s="249"/>
      <c r="R290" s="249"/>
      <c r="S290" s="249"/>
      <c r="T290" s="250"/>
      <c r="AT290" s="251" t="s">
        <v>159</v>
      </c>
      <c r="AU290" s="251" t="s">
        <v>81</v>
      </c>
      <c r="AV290" s="12" t="s">
        <v>81</v>
      </c>
      <c r="AW290" s="12" t="s">
        <v>34</v>
      </c>
      <c r="AX290" s="12" t="s">
        <v>71</v>
      </c>
      <c r="AY290" s="251" t="s">
        <v>151</v>
      </c>
    </row>
    <row r="291" s="12" customFormat="1">
      <c r="B291" s="241"/>
      <c r="C291" s="242"/>
      <c r="D291" s="232" t="s">
        <v>159</v>
      </c>
      <c r="E291" s="243" t="s">
        <v>21</v>
      </c>
      <c r="F291" s="244" t="s">
        <v>487</v>
      </c>
      <c r="G291" s="242"/>
      <c r="H291" s="245">
        <v>4.1929999999999996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AT291" s="251" t="s">
        <v>159</v>
      </c>
      <c r="AU291" s="251" t="s">
        <v>81</v>
      </c>
      <c r="AV291" s="12" t="s">
        <v>81</v>
      </c>
      <c r="AW291" s="12" t="s">
        <v>34</v>
      </c>
      <c r="AX291" s="12" t="s">
        <v>71</v>
      </c>
      <c r="AY291" s="251" t="s">
        <v>151</v>
      </c>
    </row>
    <row r="292" s="13" customFormat="1">
      <c r="B292" s="252"/>
      <c r="C292" s="253"/>
      <c r="D292" s="232" t="s">
        <v>159</v>
      </c>
      <c r="E292" s="254" t="s">
        <v>21</v>
      </c>
      <c r="F292" s="255" t="s">
        <v>162</v>
      </c>
      <c r="G292" s="253"/>
      <c r="H292" s="256">
        <v>12.544000000000001</v>
      </c>
      <c r="I292" s="257"/>
      <c r="J292" s="253"/>
      <c r="K292" s="253"/>
      <c r="L292" s="258"/>
      <c r="M292" s="259"/>
      <c r="N292" s="260"/>
      <c r="O292" s="260"/>
      <c r="P292" s="260"/>
      <c r="Q292" s="260"/>
      <c r="R292" s="260"/>
      <c r="S292" s="260"/>
      <c r="T292" s="261"/>
      <c r="AT292" s="262" t="s">
        <v>159</v>
      </c>
      <c r="AU292" s="262" t="s">
        <v>81</v>
      </c>
      <c r="AV292" s="13" t="s">
        <v>157</v>
      </c>
      <c r="AW292" s="13" t="s">
        <v>34</v>
      </c>
      <c r="AX292" s="13" t="s">
        <v>79</v>
      </c>
      <c r="AY292" s="262" t="s">
        <v>151</v>
      </c>
    </row>
    <row r="293" s="1" customFormat="1" ht="16.5" customHeight="1">
      <c r="B293" s="46"/>
      <c r="C293" s="276" t="s">
        <v>488</v>
      </c>
      <c r="D293" s="276" t="s">
        <v>292</v>
      </c>
      <c r="E293" s="277" t="s">
        <v>489</v>
      </c>
      <c r="F293" s="278" t="s">
        <v>490</v>
      </c>
      <c r="G293" s="279" t="s">
        <v>196</v>
      </c>
      <c r="H293" s="280">
        <v>0.0040000000000000001</v>
      </c>
      <c r="I293" s="281"/>
      <c r="J293" s="282">
        <f>ROUND(I293*H293,2)</f>
        <v>0</v>
      </c>
      <c r="K293" s="278" t="s">
        <v>156</v>
      </c>
      <c r="L293" s="283"/>
      <c r="M293" s="284" t="s">
        <v>21</v>
      </c>
      <c r="N293" s="285" t="s">
        <v>42</v>
      </c>
      <c r="O293" s="47"/>
      <c r="P293" s="227">
        <f>O293*H293</f>
        <v>0</v>
      </c>
      <c r="Q293" s="227">
        <v>1</v>
      </c>
      <c r="R293" s="227">
        <f>Q293*H293</f>
        <v>0.0040000000000000001</v>
      </c>
      <c r="S293" s="227">
        <v>0</v>
      </c>
      <c r="T293" s="228">
        <f>S293*H293</f>
        <v>0</v>
      </c>
      <c r="AR293" s="24" t="s">
        <v>330</v>
      </c>
      <c r="AT293" s="24" t="s">
        <v>292</v>
      </c>
      <c r="AU293" s="24" t="s">
        <v>81</v>
      </c>
      <c r="AY293" s="24" t="s">
        <v>151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24" t="s">
        <v>79</v>
      </c>
      <c r="BK293" s="229">
        <f>ROUND(I293*H293,2)</f>
        <v>0</v>
      </c>
      <c r="BL293" s="24" t="s">
        <v>235</v>
      </c>
      <c r="BM293" s="24" t="s">
        <v>491</v>
      </c>
    </row>
    <row r="294" s="12" customFormat="1">
      <c r="B294" s="241"/>
      <c r="C294" s="242"/>
      <c r="D294" s="232" t="s">
        <v>159</v>
      </c>
      <c r="E294" s="242"/>
      <c r="F294" s="244" t="s">
        <v>492</v>
      </c>
      <c r="G294" s="242"/>
      <c r="H294" s="245">
        <v>0.0040000000000000001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AT294" s="251" t="s">
        <v>159</v>
      </c>
      <c r="AU294" s="251" t="s">
        <v>81</v>
      </c>
      <c r="AV294" s="12" t="s">
        <v>81</v>
      </c>
      <c r="AW294" s="12" t="s">
        <v>6</v>
      </c>
      <c r="AX294" s="12" t="s">
        <v>79</v>
      </c>
      <c r="AY294" s="251" t="s">
        <v>151</v>
      </c>
    </row>
    <row r="295" s="1" customFormat="1" ht="25.5" customHeight="1">
      <c r="B295" s="46"/>
      <c r="C295" s="218" t="s">
        <v>257</v>
      </c>
      <c r="D295" s="218" t="s">
        <v>153</v>
      </c>
      <c r="E295" s="219" t="s">
        <v>493</v>
      </c>
      <c r="F295" s="220" t="s">
        <v>494</v>
      </c>
      <c r="G295" s="221" t="s">
        <v>89</v>
      </c>
      <c r="H295" s="222">
        <v>7.4080000000000004</v>
      </c>
      <c r="I295" s="223"/>
      <c r="J295" s="224">
        <f>ROUND(I295*H295,2)</f>
        <v>0</v>
      </c>
      <c r="K295" s="220" t="s">
        <v>156</v>
      </c>
      <c r="L295" s="72"/>
      <c r="M295" s="225" t="s">
        <v>21</v>
      </c>
      <c r="N295" s="226" t="s">
        <v>42</v>
      </c>
      <c r="O295" s="47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AR295" s="24" t="s">
        <v>235</v>
      </c>
      <c r="AT295" s="24" t="s">
        <v>153</v>
      </c>
      <c r="AU295" s="24" t="s">
        <v>81</v>
      </c>
      <c r="AY295" s="24" t="s">
        <v>151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24" t="s">
        <v>79</v>
      </c>
      <c r="BK295" s="229">
        <f>ROUND(I295*H295,2)</f>
        <v>0</v>
      </c>
      <c r="BL295" s="24" t="s">
        <v>235</v>
      </c>
      <c r="BM295" s="24" t="s">
        <v>495</v>
      </c>
    </row>
    <row r="296" s="11" customFormat="1">
      <c r="B296" s="230"/>
      <c r="C296" s="231"/>
      <c r="D296" s="232" t="s">
        <v>159</v>
      </c>
      <c r="E296" s="233" t="s">
        <v>21</v>
      </c>
      <c r="F296" s="234" t="s">
        <v>209</v>
      </c>
      <c r="G296" s="231"/>
      <c r="H296" s="233" t="s">
        <v>21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AT296" s="240" t="s">
        <v>159</v>
      </c>
      <c r="AU296" s="240" t="s">
        <v>81</v>
      </c>
      <c r="AV296" s="11" t="s">
        <v>79</v>
      </c>
      <c r="AW296" s="11" t="s">
        <v>34</v>
      </c>
      <c r="AX296" s="11" t="s">
        <v>71</v>
      </c>
      <c r="AY296" s="240" t="s">
        <v>151</v>
      </c>
    </row>
    <row r="297" s="12" customFormat="1">
      <c r="B297" s="241"/>
      <c r="C297" s="242"/>
      <c r="D297" s="232" t="s">
        <v>159</v>
      </c>
      <c r="E297" s="243" t="s">
        <v>21</v>
      </c>
      <c r="F297" s="244" t="s">
        <v>496</v>
      </c>
      <c r="G297" s="242"/>
      <c r="H297" s="245">
        <v>7.4080000000000004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AT297" s="251" t="s">
        <v>159</v>
      </c>
      <c r="AU297" s="251" t="s">
        <v>81</v>
      </c>
      <c r="AV297" s="12" t="s">
        <v>81</v>
      </c>
      <c r="AW297" s="12" t="s">
        <v>34</v>
      </c>
      <c r="AX297" s="12" t="s">
        <v>79</v>
      </c>
      <c r="AY297" s="251" t="s">
        <v>151</v>
      </c>
    </row>
    <row r="298" s="1" customFormat="1" ht="16.5" customHeight="1">
      <c r="B298" s="46"/>
      <c r="C298" s="276" t="s">
        <v>497</v>
      </c>
      <c r="D298" s="276" t="s">
        <v>292</v>
      </c>
      <c r="E298" s="277" t="s">
        <v>489</v>
      </c>
      <c r="F298" s="278" t="s">
        <v>490</v>
      </c>
      <c r="G298" s="279" t="s">
        <v>196</v>
      </c>
      <c r="H298" s="280">
        <v>0.0030000000000000001</v>
      </c>
      <c r="I298" s="281"/>
      <c r="J298" s="282">
        <f>ROUND(I298*H298,2)</f>
        <v>0</v>
      </c>
      <c r="K298" s="278" t="s">
        <v>156</v>
      </c>
      <c r="L298" s="283"/>
      <c r="M298" s="284" t="s">
        <v>21</v>
      </c>
      <c r="N298" s="285" t="s">
        <v>42</v>
      </c>
      <c r="O298" s="47"/>
      <c r="P298" s="227">
        <f>O298*H298</f>
        <v>0</v>
      </c>
      <c r="Q298" s="227">
        <v>1</v>
      </c>
      <c r="R298" s="227">
        <f>Q298*H298</f>
        <v>0.0030000000000000001</v>
      </c>
      <c r="S298" s="227">
        <v>0</v>
      </c>
      <c r="T298" s="228">
        <f>S298*H298</f>
        <v>0</v>
      </c>
      <c r="AR298" s="24" t="s">
        <v>330</v>
      </c>
      <c r="AT298" s="24" t="s">
        <v>292</v>
      </c>
      <c r="AU298" s="24" t="s">
        <v>81</v>
      </c>
      <c r="AY298" s="24" t="s">
        <v>151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24" t="s">
        <v>79</v>
      </c>
      <c r="BK298" s="229">
        <f>ROUND(I298*H298,2)</f>
        <v>0</v>
      </c>
      <c r="BL298" s="24" t="s">
        <v>235</v>
      </c>
      <c r="BM298" s="24" t="s">
        <v>498</v>
      </c>
    </row>
    <row r="299" s="12" customFormat="1">
      <c r="B299" s="241"/>
      <c r="C299" s="242"/>
      <c r="D299" s="232" t="s">
        <v>159</v>
      </c>
      <c r="E299" s="242"/>
      <c r="F299" s="244" t="s">
        <v>499</v>
      </c>
      <c r="G299" s="242"/>
      <c r="H299" s="245">
        <v>0.0030000000000000001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AT299" s="251" t="s">
        <v>159</v>
      </c>
      <c r="AU299" s="251" t="s">
        <v>81</v>
      </c>
      <c r="AV299" s="12" t="s">
        <v>81</v>
      </c>
      <c r="AW299" s="12" t="s">
        <v>6</v>
      </c>
      <c r="AX299" s="12" t="s">
        <v>79</v>
      </c>
      <c r="AY299" s="251" t="s">
        <v>151</v>
      </c>
    </row>
    <row r="300" s="1" customFormat="1" ht="25.5" customHeight="1">
      <c r="B300" s="46"/>
      <c r="C300" s="218" t="s">
        <v>298</v>
      </c>
      <c r="D300" s="218" t="s">
        <v>153</v>
      </c>
      <c r="E300" s="219" t="s">
        <v>500</v>
      </c>
      <c r="F300" s="220" t="s">
        <v>501</v>
      </c>
      <c r="G300" s="221" t="s">
        <v>89</v>
      </c>
      <c r="H300" s="222">
        <v>20.893999999999998</v>
      </c>
      <c r="I300" s="223"/>
      <c r="J300" s="224">
        <f>ROUND(I300*H300,2)</f>
        <v>0</v>
      </c>
      <c r="K300" s="220" t="s">
        <v>156</v>
      </c>
      <c r="L300" s="72"/>
      <c r="M300" s="225" t="s">
        <v>21</v>
      </c>
      <c r="N300" s="226" t="s">
        <v>42</v>
      </c>
      <c r="O300" s="47"/>
      <c r="P300" s="227">
        <f>O300*H300</f>
        <v>0</v>
      </c>
      <c r="Q300" s="227">
        <v>0.00040000000000000002</v>
      </c>
      <c r="R300" s="227">
        <f>Q300*H300</f>
        <v>0.0083575999999999998</v>
      </c>
      <c r="S300" s="227">
        <v>0</v>
      </c>
      <c r="T300" s="228">
        <f>S300*H300</f>
        <v>0</v>
      </c>
      <c r="AR300" s="24" t="s">
        <v>235</v>
      </c>
      <c r="AT300" s="24" t="s">
        <v>153</v>
      </c>
      <c r="AU300" s="24" t="s">
        <v>81</v>
      </c>
      <c r="AY300" s="24" t="s">
        <v>151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24" t="s">
        <v>79</v>
      </c>
      <c r="BK300" s="229">
        <f>ROUND(I300*H300,2)</f>
        <v>0</v>
      </c>
      <c r="BL300" s="24" t="s">
        <v>235</v>
      </c>
      <c r="BM300" s="24" t="s">
        <v>502</v>
      </c>
    </row>
    <row r="301" s="11" customFormat="1">
      <c r="B301" s="230"/>
      <c r="C301" s="231"/>
      <c r="D301" s="232" t="s">
        <v>159</v>
      </c>
      <c r="E301" s="233" t="s">
        <v>21</v>
      </c>
      <c r="F301" s="234" t="s">
        <v>503</v>
      </c>
      <c r="G301" s="231"/>
      <c r="H301" s="233" t="s">
        <v>21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AT301" s="240" t="s">
        <v>159</v>
      </c>
      <c r="AU301" s="240" t="s">
        <v>81</v>
      </c>
      <c r="AV301" s="11" t="s">
        <v>79</v>
      </c>
      <c r="AW301" s="11" t="s">
        <v>34</v>
      </c>
      <c r="AX301" s="11" t="s">
        <v>71</v>
      </c>
      <c r="AY301" s="240" t="s">
        <v>151</v>
      </c>
    </row>
    <row r="302" s="12" customFormat="1">
      <c r="B302" s="241"/>
      <c r="C302" s="242"/>
      <c r="D302" s="232" t="s">
        <v>159</v>
      </c>
      <c r="E302" s="243" t="s">
        <v>21</v>
      </c>
      <c r="F302" s="244" t="s">
        <v>504</v>
      </c>
      <c r="G302" s="242"/>
      <c r="H302" s="245">
        <v>16.701000000000001</v>
      </c>
      <c r="I302" s="246"/>
      <c r="J302" s="242"/>
      <c r="K302" s="242"/>
      <c r="L302" s="247"/>
      <c r="M302" s="248"/>
      <c r="N302" s="249"/>
      <c r="O302" s="249"/>
      <c r="P302" s="249"/>
      <c r="Q302" s="249"/>
      <c r="R302" s="249"/>
      <c r="S302" s="249"/>
      <c r="T302" s="250"/>
      <c r="AT302" s="251" t="s">
        <v>159</v>
      </c>
      <c r="AU302" s="251" t="s">
        <v>81</v>
      </c>
      <c r="AV302" s="12" t="s">
        <v>81</v>
      </c>
      <c r="AW302" s="12" t="s">
        <v>34</v>
      </c>
      <c r="AX302" s="12" t="s">
        <v>71</v>
      </c>
      <c r="AY302" s="251" t="s">
        <v>151</v>
      </c>
    </row>
    <row r="303" s="12" customFormat="1">
      <c r="B303" s="241"/>
      <c r="C303" s="242"/>
      <c r="D303" s="232" t="s">
        <v>159</v>
      </c>
      <c r="E303" s="243" t="s">
        <v>21</v>
      </c>
      <c r="F303" s="244" t="s">
        <v>487</v>
      </c>
      <c r="G303" s="242"/>
      <c r="H303" s="245">
        <v>4.1929999999999996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AT303" s="251" t="s">
        <v>159</v>
      </c>
      <c r="AU303" s="251" t="s">
        <v>81</v>
      </c>
      <c r="AV303" s="12" t="s">
        <v>81</v>
      </c>
      <c r="AW303" s="12" t="s">
        <v>34</v>
      </c>
      <c r="AX303" s="12" t="s">
        <v>71</v>
      </c>
      <c r="AY303" s="251" t="s">
        <v>151</v>
      </c>
    </row>
    <row r="304" s="13" customFormat="1">
      <c r="B304" s="252"/>
      <c r="C304" s="253"/>
      <c r="D304" s="232" t="s">
        <v>159</v>
      </c>
      <c r="E304" s="254" t="s">
        <v>21</v>
      </c>
      <c r="F304" s="255" t="s">
        <v>162</v>
      </c>
      <c r="G304" s="253"/>
      <c r="H304" s="256">
        <v>20.893999999999998</v>
      </c>
      <c r="I304" s="257"/>
      <c r="J304" s="253"/>
      <c r="K304" s="253"/>
      <c r="L304" s="258"/>
      <c r="M304" s="259"/>
      <c r="N304" s="260"/>
      <c r="O304" s="260"/>
      <c r="P304" s="260"/>
      <c r="Q304" s="260"/>
      <c r="R304" s="260"/>
      <c r="S304" s="260"/>
      <c r="T304" s="261"/>
      <c r="AT304" s="262" t="s">
        <v>159</v>
      </c>
      <c r="AU304" s="262" t="s">
        <v>81</v>
      </c>
      <c r="AV304" s="13" t="s">
        <v>157</v>
      </c>
      <c r="AW304" s="13" t="s">
        <v>34</v>
      </c>
      <c r="AX304" s="13" t="s">
        <v>79</v>
      </c>
      <c r="AY304" s="262" t="s">
        <v>151</v>
      </c>
    </row>
    <row r="305" s="1" customFormat="1" ht="25.5" customHeight="1">
      <c r="B305" s="46"/>
      <c r="C305" s="276" t="s">
        <v>318</v>
      </c>
      <c r="D305" s="276" t="s">
        <v>292</v>
      </c>
      <c r="E305" s="277" t="s">
        <v>505</v>
      </c>
      <c r="F305" s="278" t="s">
        <v>506</v>
      </c>
      <c r="G305" s="279" t="s">
        <v>89</v>
      </c>
      <c r="H305" s="280">
        <v>24.027999999999999</v>
      </c>
      <c r="I305" s="281"/>
      <c r="J305" s="282">
        <f>ROUND(I305*H305,2)</f>
        <v>0</v>
      </c>
      <c r="K305" s="278" t="s">
        <v>156</v>
      </c>
      <c r="L305" s="283"/>
      <c r="M305" s="284" t="s">
        <v>21</v>
      </c>
      <c r="N305" s="285" t="s">
        <v>42</v>
      </c>
      <c r="O305" s="47"/>
      <c r="P305" s="227">
        <f>O305*H305</f>
        <v>0</v>
      </c>
      <c r="Q305" s="227">
        <v>0.0044999999999999997</v>
      </c>
      <c r="R305" s="227">
        <f>Q305*H305</f>
        <v>0.10812599999999999</v>
      </c>
      <c r="S305" s="227">
        <v>0</v>
      </c>
      <c r="T305" s="228">
        <f>S305*H305</f>
        <v>0</v>
      </c>
      <c r="AR305" s="24" t="s">
        <v>330</v>
      </c>
      <c r="AT305" s="24" t="s">
        <v>292</v>
      </c>
      <c r="AU305" s="24" t="s">
        <v>81</v>
      </c>
      <c r="AY305" s="24" t="s">
        <v>151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24" t="s">
        <v>79</v>
      </c>
      <c r="BK305" s="229">
        <f>ROUND(I305*H305,2)</f>
        <v>0</v>
      </c>
      <c r="BL305" s="24" t="s">
        <v>235</v>
      </c>
      <c r="BM305" s="24" t="s">
        <v>507</v>
      </c>
    </row>
    <row r="306" s="12" customFormat="1">
      <c r="B306" s="241"/>
      <c r="C306" s="242"/>
      <c r="D306" s="232" t="s">
        <v>159</v>
      </c>
      <c r="E306" s="242"/>
      <c r="F306" s="244" t="s">
        <v>508</v>
      </c>
      <c r="G306" s="242"/>
      <c r="H306" s="245">
        <v>24.027999999999999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AT306" s="251" t="s">
        <v>159</v>
      </c>
      <c r="AU306" s="251" t="s">
        <v>81</v>
      </c>
      <c r="AV306" s="12" t="s">
        <v>81</v>
      </c>
      <c r="AW306" s="12" t="s">
        <v>6</v>
      </c>
      <c r="AX306" s="12" t="s">
        <v>79</v>
      </c>
      <c r="AY306" s="251" t="s">
        <v>151</v>
      </c>
    </row>
    <row r="307" s="1" customFormat="1" ht="25.5" customHeight="1">
      <c r="B307" s="46"/>
      <c r="C307" s="218" t="s">
        <v>509</v>
      </c>
      <c r="D307" s="218" t="s">
        <v>153</v>
      </c>
      <c r="E307" s="219" t="s">
        <v>510</v>
      </c>
      <c r="F307" s="220" t="s">
        <v>511</v>
      </c>
      <c r="G307" s="221" t="s">
        <v>89</v>
      </c>
      <c r="H307" s="222">
        <v>14.816000000000001</v>
      </c>
      <c r="I307" s="223"/>
      <c r="J307" s="224">
        <f>ROUND(I307*H307,2)</f>
        <v>0</v>
      </c>
      <c r="K307" s="220" t="s">
        <v>156</v>
      </c>
      <c r="L307" s="72"/>
      <c r="M307" s="225" t="s">
        <v>21</v>
      </c>
      <c r="N307" s="226" t="s">
        <v>42</v>
      </c>
      <c r="O307" s="47"/>
      <c r="P307" s="227">
        <f>O307*H307</f>
        <v>0</v>
      </c>
      <c r="Q307" s="227">
        <v>0.00040000000000000002</v>
      </c>
      <c r="R307" s="227">
        <f>Q307*H307</f>
        <v>0.0059264000000000009</v>
      </c>
      <c r="S307" s="227">
        <v>0</v>
      </c>
      <c r="T307" s="228">
        <f>S307*H307</f>
        <v>0</v>
      </c>
      <c r="AR307" s="24" t="s">
        <v>235</v>
      </c>
      <c r="AT307" s="24" t="s">
        <v>153</v>
      </c>
      <c r="AU307" s="24" t="s">
        <v>81</v>
      </c>
      <c r="AY307" s="24" t="s">
        <v>151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24" t="s">
        <v>79</v>
      </c>
      <c r="BK307" s="229">
        <f>ROUND(I307*H307,2)</f>
        <v>0</v>
      </c>
      <c r="BL307" s="24" t="s">
        <v>235</v>
      </c>
      <c r="BM307" s="24" t="s">
        <v>512</v>
      </c>
    </row>
    <row r="308" s="11" customFormat="1">
      <c r="B308" s="230"/>
      <c r="C308" s="231"/>
      <c r="D308" s="232" t="s">
        <v>159</v>
      </c>
      <c r="E308" s="233" t="s">
        <v>21</v>
      </c>
      <c r="F308" s="234" t="s">
        <v>209</v>
      </c>
      <c r="G308" s="231"/>
      <c r="H308" s="233" t="s">
        <v>21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AT308" s="240" t="s">
        <v>159</v>
      </c>
      <c r="AU308" s="240" t="s">
        <v>81</v>
      </c>
      <c r="AV308" s="11" t="s">
        <v>79</v>
      </c>
      <c r="AW308" s="11" t="s">
        <v>34</v>
      </c>
      <c r="AX308" s="11" t="s">
        <v>71</v>
      </c>
      <c r="AY308" s="240" t="s">
        <v>151</v>
      </c>
    </row>
    <row r="309" s="12" customFormat="1">
      <c r="B309" s="241"/>
      <c r="C309" s="242"/>
      <c r="D309" s="232" t="s">
        <v>159</v>
      </c>
      <c r="E309" s="243" t="s">
        <v>21</v>
      </c>
      <c r="F309" s="244" t="s">
        <v>513</v>
      </c>
      <c r="G309" s="242"/>
      <c r="H309" s="245">
        <v>14.816000000000001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AT309" s="251" t="s">
        <v>159</v>
      </c>
      <c r="AU309" s="251" t="s">
        <v>81</v>
      </c>
      <c r="AV309" s="12" t="s">
        <v>81</v>
      </c>
      <c r="AW309" s="12" t="s">
        <v>34</v>
      </c>
      <c r="AX309" s="12" t="s">
        <v>79</v>
      </c>
      <c r="AY309" s="251" t="s">
        <v>151</v>
      </c>
    </row>
    <row r="310" s="1" customFormat="1" ht="25.5" customHeight="1">
      <c r="B310" s="46"/>
      <c r="C310" s="276" t="s">
        <v>514</v>
      </c>
      <c r="D310" s="276" t="s">
        <v>292</v>
      </c>
      <c r="E310" s="277" t="s">
        <v>505</v>
      </c>
      <c r="F310" s="278" t="s">
        <v>506</v>
      </c>
      <c r="G310" s="279" t="s">
        <v>89</v>
      </c>
      <c r="H310" s="280">
        <v>17.779</v>
      </c>
      <c r="I310" s="281"/>
      <c r="J310" s="282">
        <f>ROUND(I310*H310,2)</f>
        <v>0</v>
      </c>
      <c r="K310" s="278" t="s">
        <v>156</v>
      </c>
      <c r="L310" s="283"/>
      <c r="M310" s="284" t="s">
        <v>21</v>
      </c>
      <c r="N310" s="285" t="s">
        <v>42</v>
      </c>
      <c r="O310" s="47"/>
      <c r="P310" s="227">
        <f>O310*H310</f>
        <v>0</v>
      </c>
      <c r="Q310" s="227">
        <v>0.0044999999999999997</v>
      </c>
      <c r="R310" s="227">
        <f>Q310*H310</f>
        <v>0.080005499999999993</v>
      </c>
      <c r="S310" s="227">
        <v>0</v>
      </c>
      <c r="T310" s="228">
        <f>S310*H310</f>
        <v>0</v>
      </c>
      <c r="AR310" s="24" t="s">
        <v>330</v>
      </c>
      <c r="AT310" s="24" t="s">
        <v>292</v>
      </c>
      <c r="AU310" s="24" t="s">
        <v>81</v>
      </c>
      <c r="AY310" s="24" t="s">
        <v>151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24" t="s">
        <v>79</v>
      </c>
      <c r="BK310" s="229">
        <f>ROUND(I310*H310,2)</f>
        <v>0</v>
      </c>
      <c r="BL310" s="24" t="s">
        <v>235</v>
      </c>
      <c r="BM310" s="24" t="s">
        <v>515</v>
      </c>
    </row>
    <row r="311" s="12" customFormat="1">
      <c r="B311" s="241"/>
      <c r="C311" s="242"/>
      <c r="D311" s="232" t="s">
        <v>159</v>
      </c>
      <c r="E311" s="242"/>
      <c r="F311" s="244" t="s">
        <v>516</v>
      </c>
      <c r="G311" s="242"/>
      <c r="H311" s="245">
        <v>17.779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AT311" s="251" t="s">
        <v>159</v>
      </c>
      <c r="AU311" s="251" t="s">
        <v>81</v>
      </c>
      <c r="AV311" s="12" t="s">
        <v>81</v>
      </c>
      <c r="AW311" s="12" t="s">
        <v>6</v>
      </c>
      <c r="AX311" s="12" t="s">
        <v>79</v>
      </c>
      <c r="AY311" s="251" t="s">
        <v>151</v>
      </c>
    </row>
    <row r="312" s="1" customFormat="1" ht="25.5" customHeight="1">
      <c r="B312" s="46"/>
      <c r="C312" s="218" t="s">
        <v>517</v>
      </c>
      <c r="D312" s="218" t="s">
        <v>153</v>
      </c>
      <c r="E312" s="219" t="s">
        <v>518</v>
      </c>
      <c r="F312" s="220" t="s">
        <v>519</v>
      </c>
      <c r="G312" s="221" t="s">
        <v>89</v>
      </c>
      <c r="H312" s="222">
        <v>19.952000000000002</v>
      </c>
      <c r="I312" s="223"/>
      <c r="J312" s="224">
        <f>ROUND(I312*H312,2)</f>
        <v>0</v>
      </c>
      <c r="K312" s="220" t="s">
        <v>156</v>
      </c>
      <c r="L312" s="72"/>
      <c r="M312" s="225" t="s">
        <v>21</v>
      </c>
      <c r="N312" s="226" t="s">
        <v>42</v>
      </c>
      <c r="O312" s="47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AR312" s="24" t="s">
        <v>235</v>
      </c>
      <c r="AT312" s="24" t="s">
        <v>153</v>
      </c>
      <c r="AU312" s="24" t="s">
        <v>81</v>
      </c>
      <c r="AY312" s="24" t="s">
        <v>151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24" t="s">
        <v>79</v>
      </c>
      <c r="BK312" s="229">
        <f>ROUND(I312*H312,2)</f>
        <v>0</v>
      </c>
      <c r="BL312" s="24" t="s">
        <v>235</v>
      </c>
      <c r="BM312" s="24" t="s">
        <v>520</v>
      </c>
    </row>
    <row r="313" s="12" customFormat="1">
      <c r="B313" s="241"/>
      <c r="C313" s="242"/>
      <c r="D313" s="232" t="s">
        <v>159</v>
      </c>
      <c r="E313" s="243" t="s">
        <v>21</v>
      </c>
      <c r="F313" s="244" t="s">
        <v>521</v>
      </c>
      <c r="G313" s="242"/>
      <c r="H313" s="245">
        <v>19.952000000000002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AT313" s="251" t="s">
        <v>159</v>
      </c>
      <c r="AU313" s="251" t="s">
        <v>81</v>
      </c>
      <c r="AV313" s="12" t="s">
        <v>81</v>
      </c>
      <c r="AW313" s="12" t="s">
        <v>34</v>
      </c>
      <c r="AX313" s="12" t="s">
        <v>79</v>
      </c>
      <c r="AY313" s="251" t="s">
        <v>151</v>
      </c>
    </row>
    <row r="314" s="1" customFormat="1" ht="25.5" customHeight="1">
      <c r="B314" s="46"/>
      <c r="C314" s="218" t="s">
        <v>522</v>
      </c>
      <c r="D314" s="218" t="s">
        <v>153</v>
      </c>
      <c r="E314" s="219" t="s">
        <v>523</v>
      </c>
      <c r="F314" s="220" t="s">
        <v>524</v>
      </c>
      <c r="G314" s="221" t="s">
        <v>89</v>
      </c>
      <c r="H314" s="222">
        <v>35.710000000000001</v>
      </c>
      <c r="I314" s="223"/>
      <c r="J314" s="224">
        <f>ROUND(I314*H314,2)</f>
        <v>0</v>
      </c>
      <c r="K314" s="220" t="s">
        <v>156</v>
      </c>
      <c r="L314" s="72"/>
      <c r="M314" s="225" t="s">
        <v>21</v>
      </c>
      <c r="N314" s="226" t="s">
        <v>42</v>
      </c>
      <c r="O314" s="47"/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AR314" s="24" t="s">
        <v>235</v>
      </c>
      <c r="AT314" s="24" t="s">
        <v>153</v>
      </c>
      <c r="AU314" s="24" t="s">
        <v>81</v>
      </c>
      <c r="AY314" s="24" t="s">
        <v>151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24" t="s">
        <v>79</v>
      </c>
      <c r="BK314" s="229">
        <f>ROUND(I314*H314,2)</f>
        <v>0</v>
      </c>
      <c r="BL314" s="24" t="s">
        <v>235</v>
      </c>
      <c r="BM314" s="24" t="s">
        <v>525</v>
      </c>
    </row>
    <row r="315" s="12" customFormat="1">
      <c r="B315" s="241"/>
      <c r="C315" s="242"/>
      <c r="D315" s="232" t="s">
        <v>159</v>
      </c>
      <c r="E315" s="243" t="s">
        <v>21</v>
      </c>
      <c r="F315" s="244" t="s">
        <v>526</v>
      </c>
      <c r="G315" s="242"/>
      <c r="H315" s="245">
        <v>35.710000000000001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AT315" s="251" t="s">
        <v>159</v>
      </c>
      <c r="AU315" s="251" t="s">
        <v>81</v>
      </c>
      <c r="AV315" s="12" t="s">
        <v>81</v>
      </c>
      <c r="AW315" s="12" t="s">
        <v>34</v>
      </c>
      <c r="AX315" s="12" t="s">
        <v>79</v>
      </c>
      <c r="AY315" s="251" t="s">
        <v>151</v>
      </c>
    </row>
    <row r="316" s="1" customFormat="1" ht="38.25" customHeight="1">
      <c r="B316" s="46"/>
      <c r="C316" s="218" t="s">
        <v>527</v>
      </c>
      <c r="D316" s="218" t="s">
        <v>153</v>
      </c>
      <c r="E316" s="219" t="s">
        <v>528</v>
      </c>
      <c r="F316" s="220" t="s">
        <v>529</v>
      </c>
      <c r="G316" s="221" t="s">
        <v>196</v>
      </c>
      <c r="H316" s="222">
        <v>0.20899999999999999</v>
      </c>
      <c r="I316" s="223"/>
      <c r="J316" s="224">
        <f>ROUND(I316*H316,2)</f>
        <v>0</v>
      </c>
      <c r="K316" s="220" t="s">
        <v>156</v>
      </c>
      <c r="L316" s="72"/>
      <c r="M316" s="225" t="s">
        <v>21</v>
      </c>
      <c r="N316" s="226" t="s">
        <v>42</v>
      </c>
      <c r="O316" s="47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AR316" s="24" t="s">
        <v>235</v>
      </c>
      <c r="AT316" s="24" t="s">
        <v>153</v>
      </c>
      <c r="AU316" s="24" t="s">
        <v>81</v>
      </c>
      <c r="AY316" s="24" t="s">
        <v>151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24" t="s">
        <v>79</v>
      </c>
      <c r="BK316" s="229">
        <f>ROUND(I316*H316,2)</f>
        <v>0</v>
      </c>
      <c r="BL316" s="24" t="s">
        <v>235</v>
      </c>
      <c r="BM316" s="24" t="s">
        <v>530</v>
      </c>
    </row>
    <row r="317" s="1" customFormat="1" ht="38.25" customHeight="1">
      <c r="B317" s="46"/>
      <c r="C317" s="218" t="s">
        <v>531</v>
      </c>
      <c r="D317" s="218" t="s">
        <v>153</v>
      </c>
      <c r="E317" s="219" t="s">
        <v>532</v>
      </c>
      <c r="F317" s="220" t="s">
        <v>533</v>
      </c>
      <c r="G317" s="221" t="s">
        <v>196</v>
      </c>
      <c r="H317" s="222">
        <v>0.20899999999999999</v>
      </c>
      <c r="I317" s="223"/>
      <c r="J317" s="224">
        <f>ROUND(I317*H317,2)</f>
        <v>0</v>
      </c>
      <c r="K317" s="220" t="s">
        <v>156</v>
      </c>
      <c r="L317" s="72"/>
      <c r="M317" s="225" t="s">
        <v>21</v>
      </c>
      <c r="N317" s="226" t="s">
        <v>42</v>
      </c>
      <c r="O317" s="47"/>
      <c r="P317" s="227">
        <f>O317*H317</f>
        <v>0</v>
      </c>
      <c r="Q317" s="227">
        <v>0</v>
      </c>
      <c r="R317" s="227">
        <f>Q317*H317</f>
        <v>0</v>
      </c>
      <c r="S317" s="227">
        <v>0</v>
      </c>
      <c r="T317" s="228">
        <f>S317*H317</f>
        <v>0</v>
      </c>
      <c r="AR317" s="24" t="s">
        <v>235</v>
      </c>
      <c r="AT317" s="24" t="s">
        <v>153</v>
      </c>
      <c r="AU317" s="24" t="s">
        <v>81</v>
      </c>
      <c r="AY317" s="24" t="s">
        <v>151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24" t="s">
        <v>79</v>
      </c>
      <c r="BK317" s="229">
        <f>ROUND(I317*H317,2)</f>
        <v>0</v>
      </c>
      <c r="BL317" s="24" t="s">
        <v>235</v>
      </c>
      <c r="BM317" s="24" t="s">
        <v>534</v>
      </c>
    </row>
    <row r="318" s="10" customFormat="1" ht="29.88" customHeight="1">
      <c r="B318" s="202"/>
      <c r="C318" s="203"/>
      <c r="D318" s="204" t="s">
        <v>70</v>
      </c>
      <c r="E318" s="216" t="s">
        <v>535</v>
      </c>
      <c r="F318" s="216" t="s">
        <v>536</v>
      </c>
      <c r="G318" s="203"/>
      <c r="H318" s="203"/>
      <c r="I318" s="206"/>
      <c r="J318" s="217">
        <f>BK318</f>
        <v>0</v>
      </c>
      <c r="K318" s="203"/>
      <c r="L318" s="208"/>
      <c r="M318" s="209"/>
      <c r="N318" s="210"/>
      <c r="O318" s="210"/>
      <c r="P318" s="211">
        <f>P319</f>
        <v>0</v>
      </c>
      <c r="Q318" s="210"/>
      <c r="R318" s="211">
        <f>R319</f>
        <v>0</v>
      </c>
      <c r="S318" s="210"/>
      <c r="T318" s="212">
        <f>T319</f>
        <v>0</v>
      </c>
      <c r="AR318" s="213" t="s">
        <v>81</v>
      </c>
      <c r="AT318" s="214" t="s">
        <v>70</v>
      </c>
      <c r="AU318" s="214" t="s">
        <v>79</v>
      </c>
      <c r="AY318" s="213" t="s">
        <v>151</v>
      </c>
      <c r="BK318" s="215">
        <f>BK319</f>
        <v>0</v>
      </c>
    </row>
    <row r="319" s="1" customFormat="1" ht="16.5" customHeight="1">
      <c r="B319" s="46"/>
      <c r="C319" s="218" t="s">
        <v>537</v>
      </c>
      <c r="D319" s="218" t="s">
        <v>153</v>
      </c>
      <c r="E319" s="219" t="s">
        <v>538</v>
      </c>
      <c r="F319" s="220" t="s">
        <v>539</v>
      </c>
      <c r="G319" s="221" t="s">
        <v>243</v>
      </c>
      <c r="H319" s="222">
        <v>1</v>
      </c>
      <c r="I319" s="223"/>
      <c r="J319" s="224">
        <f>ROUND(I319*H319,2)</f>
        <v>0</v>
      </c>
      <c r="K319" s="220" t="s">
        <v>21</v>
      </c>
      <c r="L319" s="72"/>
      <c r="M319" s="225" t="s">
        <v>21</v>
      </c>
      <c r="N319" s="226" t="s">
        <v>42</v>
      </c>
      <c r="O319" s="47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AR319" s="24" t="s">
        <v>235</v>
      </c>
      <c r="AT319" s="24" t="s">
        <v>153</v>
      </c>
      <c r="AU319" s="24" t="s">
        <v>81</v>
      </c>
      <c r="AY319" s="24" t="s">
        <v>151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24" t="s">
        <v>79</v>
      </c>
      <c r="BK319" s="229">
        <f>ROUND(I319*H319,2)</f>
        <v>0</v>
      </c>
      <c r="BL319" s="24" t="s">
        <v>235</v>
      </c>
      <c r="BM319" s="24" t="s">
        <v>540</v>
      </c>
    </row>
    <row r="320" s="10" customFormat="1" ht="29.88" customHeight="1">
      <c r="B320" s="202"/>
      <c r="C320" s="203"/>
      <c r="D320" s="204" t="s">
        <v>70</v>
      </c>
      <c r="E320" s="216" t="s">
        <v>541</v>
      </c>
      <c r="F320" s="216" t="s">
        <v>542</v>
      </c>
      <c r="G320" s="203"/>
      <c r="H320" s="203"/>
      <c r="I320" s="206"/>
      <c r="J320" s="217">
        <f>BK320</f>
        <v>0</v>
      </c>
      <c r="K320" s="203"/>
      <c r="L320" s="208"/>
      <c r="M320" s="209"/>
      <c r="N320" s="210"/>
      <c r="O320" s="210"/>
      <c r="P320" s="211">
        <f>SUM(P321:P322)</f>
        <v>0</v>
      </c>
      <c r="Q320" s="210"/>
      <c r="R320" s="211">
        <f>SUM(R321:R322)</f>
        <v>0</v>
      </c>
      <c r="S320" s="210"/>
      <c r="T320" s="212">
        <f>SUM(T321:T322)</f>
        <v>0</v>
      </c>
      <c r="AR320" s="213" t="s">
        <v>81</v>
      </c>
      <c r="AT320" s="214" t="s">
        <v>70</v>
      </c>
      <c r="AU320" s="214" t="s">
        <v>79</v>
      </c>
      <c r="AY320" s="213" t="s">
        <v>151</v>
      </c>
      <c r="BK320" s="215">
        <f>SUM(BK321:BK322)</f>
        <v>0</v>
      </c>
    </row>
    <row r="321" s="1" customFormat="1" ht="25.5" customHeight="1">
      <c r="B321" s="46"/>
      <c r="C321" s="218" t="s">
        <v>543</v>
      </c>
      <c r="D321" s="218" t="s">
        <v>153</v>
      </c>
      <c r="E321" s="219" t="s">
        <v>544</v>
      </c>
      <c r="F321" s="220" t="s">
        <v>545</v>
      </c>
      <c r="G321" s="221" t="s">
        <v>262</v>
      </c>
      <c r="H321" s="222">
        <v>1</v>
      </c>
      <c r="I321" s="223"/>
      <c r="J321" s="224">
        <f>ROUND(I321*H321,2)</f>
        <v>0</v>
      </c>
      <c r="K321" s="220" t="s">
        <v>21</v>
      </c>
      <c r="L321" s="72"/>
      <c r="M321" s="225" t="s">
        <v>21</v>
      </c>
      <c r="N321" s="226" t="s">
        <v>42</v>
      </c>
      <c r="O321" s="47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AR321" s="24" t="s">
        <v>235</v>
      </c>
      <c r="AT321" s="24" t="s">
        <v>153</v>
      </c>
      <c r="AU321" s="24" t="s">
        <v>81</v>
      </c>
      <c r="AY321" s="24" t="s">
        <v>151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24" t="s">
        <v>79</v>
      </c>
      <c r="BK321" s="229">
        <f>ROUND(I321*H321,2)</f>
        <v>0</v>
      </c>
      <c r="BL321" s="24" t="s">
        <v>235</v>
      </c>
      <c r="BM321" s="24" t="s">
        <v>546</v>
      </c>
    </row>
    <row r="322" s="12" customFormat="1">
      <c r="B322" s="241"/>
      <c r="C322" s="242"/>
      <c r="D322" s="232" t="s">
        <v>159</v>
      </c>
      <c r="E322" s="243" t="s">
        <v>21</v>
      </c>
      <c r="F322" s="244" t="s">
        <v>547</v>
      </c>
      <c r="G322" s="242"/>
      <c r="H322" s="245">
        <v>1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AT322" s="251" t="s">
        <v>159</v>
      </c>
      <c r="AU322" s="251" t="s">
        <v>81</v>
      </c>
      <c r="AV322" s="12" t="s">
        <v>81</v>
      </c>
      <c r="AW322" s="12" t="s">
        <v>34</v>
      </c>
      <c r="AX322" s="12" t="s">
        <v>79</v>
      </c>
      <c r="AY322" s="251" t="s">
        <v>151</v>
      </c>
    </row>
    <row r="323" s="10" customFormat="1" ht="29.88" customHeight="1">
      <c r="B323" s="202"/>
      <c r="C323" s="203"/>
      <c r="D323" s="204" t="s">
        <v>70</v>
      </c>
      <c r="E323" s="216" t="s">
        <v>548</v>
      </c>
      <c r="F323" s="216" t="s">
        <v>549</v>
      </c>
      <c r="G323" s="203"/>
      <c r="H323" s="203"/>
      <c r="I323" s="206"/>
      <c r="J323" s="217">
        <f>BK323</f>
        <v>0</v>
      </c>
      <c r="K323" s="203"/>
      <c r="L323" s="208"/>
      <c r="M323" s="209"/>
      <c r="N323" s="210"/>
      <c r="O323" s="210"/>
      <c r="P323" s="211">
        <f>SUM(P324:P331)</f>
        <v>0</v>
      </c>
      <c r="Q323" s="210"/>
      <c r="R323" s="211">
        <f>SUM(R324:R331)</f>
        <v>0</v>
      </c>
      <c r="S323" s="210"/>
      <c r="T323" s="212">
        <f>SUM(T324:T331)</f>
        <v>0.088319999999999996</v>
      </c>
      <c r="AR323" s="213" t="s">
        <v>81</v>
      </c>
      <c r="AT323" s="214" t="s">
        <v>70</v>
      </c>
      <c r="AU323" s="214" t="s">
        <v>79</v>
      </c>
      <c r="AY323" s="213" t="s">
        <v>151</v>
      </c>
      <c r="BK323" s="215">
        <f>SUM(BK324:BK331)</f>
        <v>0</v>
      </c>
    </row>
    <row r="324" s="1" customFormat="1" ht="25.5" customHeight="1">
      <c r="B324" s="46"/>
      <c r="C324" s="218" t="s">
        <v>550</v>
      </c>
      <c r="D324" s="218" t="s">
        <v>153</v>
      </c>
      <c r="E324" s="219" t="s">
        <v>551</v>
      </c>
      <c r="F324" s="220" t="s">
        <v>552</v>
      </c>
      <c r="G324" s="221" t="s">
        <v>283</v>
      </c>
      <c r="H324" s="222">
        <v>5.5199999999999996</v>
      </c>
      <c r="I324" s="223"/>
      <c r="J324" s="224">
        <f>ROUND(I324*H324,2)</f>
        <v>0</v>
      </c>
      <c r="K324" s="220" t="s">
        <v>333</v>
      </c>
      <c r="L324" s="72"/>
      <c r="M324" s="225" t="s">
        <v>21</v>
      </c>
      <c r="N324" s="226" t="s">
        <v>42</v>
      </c>
      <c r="O324" s="47"/>
      <c r="P324" s="227">
        <f>O324*H324</f>
        <v>0</v>
      </c>
      <c r="Q324" s="227">
        <v>0</v>
      </c>
      <c r="R324" s="227">
        <f>Q324*H324</f>
        <v>0</v>
      </c>
      <c r="S324" s="227">
        <v>0.016</v>
      </c>
      <c r="T324" s="228">
        <f>S324*H324</f>
        <v>0.088319999999999996</v>
      </c>
      <c r="AR324" s="24" t="s">
        <v>235</v>
      </c>
      <c r="AT324" s="24" t="s">
        <v>153</v>
      </c>
      <c r="AU324" s="24" t="s">
        <v>81</v>
      </c>
      <c r="AY324" s="24" t="s">
        <v>151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24" t="s">
        <v>79</v>
      </c>
      <c r="BK324" s="229">
        <f>ROUND(I324*H324,2)</f>
        <v>0</v>
      </c>
      <c r="BL324" s="24" t="s">
        <v>235</v>
      </c>
      <c r="BM324" s="24" t="s">
        <v>553</v>
      </c>
    </row>
    <row r="325" s="11" customFormat="1">
      <c r="B325" s="230"/>
      <c r="C325" s="231"/>
      <c r="D325" s="232" t="s">
        <v>159</v>
      </c>
      <c r="E325" s="233" t="s">
        <v>21</v>
      </c>
      <c r="F325" s="234" t="s">
        <v>554</v>
      </c>
      <c r="G325" s="231"/>
      <c r="H325" s="233" t="s">
        <v>21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159</v>
      </c>
      <c r="AU325" s="240" t="s">
        <v>81</v>
      </c>
      <c r="AV325" s="11" t="s">
        <v>79</v>
      </c>
      <c r="AW325" s="11" t="s">
        <v>34</v>
      </c>
      <c r="AX325" s="11" t="s">
        <v>71</v>
      </c>
      <c r="AY325" s="240" t="s">
        <v>151</v>
      </c>
    </row>
    <row r="326" s="12" customFormat="1">
      <c r="B326" s="241"/>
      <c r="C326" s="242"/>
      <c r="D326" s="232" t="s">
        <v>159</v>
      </c>
      <c r="E326" s="243" t="s">
        <v>21</v>
      </c>
      <c r="F326" s="244" t="s">
        <v>555</v>
      </c>
      <c r="G326" s="242"/>
      <c r="H326" s="245">
        <v>5.5199999999999996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AT326" s="251" t="s">
        <v>159</v>
      </c>
      <c r="AU326" s="251" t="s">
        <v>81</v>
      </c>
      <c r="AV326" s="12" t="s">
        <v>81</v>
      </c>
      <c r="AW326" s="12" t="s">
        <v>34</v>
      </c>
      <c r="AX326" s="12" t="s">
        <v>71</v>
      </c>
      <c r="AY326" s="251" t="s">
        <v>151</v>
      </c>
    </row>
    <row r="327" s="13" customFormat="1">
      <c r="B327" s="252"/>
      <c r="C327" s="253"/>
      <c r="D327" s="232" t="s">
        <v>159</v>
      </c>
      <c r="E327" s="254" t="s">
        <v>21</v>
      </c>
      <c r="F327" s="255" t="s">
        <v>162</v>
      </c>
      <c r="G327" s="253"/>
      <c r="H327" s="256">
        <v>5.5199999999999996</v>
      </c>
      <c r="I327" s="257"/>
      <c r="J327" s="253"/>
      <c r="K327" s="253"/>
      <c r="L327" s="258"/>
      <c r="M327" s="259"/>
      <c r="N327" s="260"/>
      <c r="O327" s="260"/>
      <c r="P327" s="260"/>
      <c r="Q327" s="260"/>
      <c r="R327" s="260"/>
      <c r="S327" s="260"/>
      <c r="T327" s="261"/>
      <c r="AT327" s="262" t="s">
        <v>159</v>
      </c>
      <c r="AU327" s="262" t="s">
        <v>81</v>
      </c>
      <c r="AV327" s="13" t="s">
        <v>157</v>
      </c>
      <c r="AW327" s="13" t="s">
        <v>34</v>
      </c>
      <c r="AX327" s="13" t="s">
        <v>79</v>
      </c>
      <c r="AY327" s="262" t="s">
        <v>151</v>
      </c>
    </row>
    <row r="328" s="1" customFormat="1" ht="25.5" customHeight="1">
      <c r="B328" s="46"/>
      <c r="C328" s="218" t="s">
        <v>556</v>
      </c>
      <c r="D328" s="218" t="s">
        <v>153</v>
      </c>
      <c r="E328" s="219" t="s">
        <v>557</v>
      </c>
      <c r="F328" s="220" t="s">
        <v>558</v>
      </c>
      <c r="G328" s="221" t="s">
        <v>262</v>
      </c>
      <c r="H328" s="222">
        <v>2</v>
      </c>
      <c r="I328" s="223"/>
      <c r="J328" s="224">
        <f>ROUND(I328*H328,2)</f>
        <v>0</v>
      </c>
      <c r="K328" s="220" t="s">
        <v>21</v>
      </c>
      <c r="L328" s="72"/>
      <c r="M328" s="225" t="s">
        <v>21</v>
      </c>
      <c r="N328" s="226" t="s">
        <v>42</v>
      </c>
      <c r="O328" s="47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AR328" s="24" t="s">
        <v>235</v>
      </c>
      <c r="AT328" s="24" t="s">
        <v>153</v>
      </c>
      <c r="AU328" s="24" t="s">
        <v>81</v>
      </c>
      <c r="AY328" s="24" t="s">
        <v>151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24" t="s">
        <v>79</v>
      </c>
      <c r="BK328" s="229">
        <f>ROUND(I328*H328,2)</f>
        <v>0</v>
      </c>
      <c r="BL328" s="24" t="s">
        <v>235</v>
      </c>
      <c r="BM328" s="24" t="s">
        <v>559</v>
      </c>
    </row>
    <row r="329" s="1" customFormat="1" ht="25.5" customHeight="1">
      <c r="B329" s="46"/>
      <c r="C329" s="218" t="s">
        <v>560</v>
      </c>
      <c r="D329" s="218" t="s">
        <v>153</v>
      </c>
      <c r="E329" s="219" t="s">
        <v>561</v>
      </c>
      <c r="F329" s="220" t="s">
        <v>562</v>
      </c>
      <c r="G329" s="221" t="s">
        <v>262</v>
      </c>
      <c r="H329" s="222">
        <v>2</v>
      </c>
      <c r="I329" s="223"/>
      <c r="J329" s="224">
        <f>ROUND(I329*H329,2)</f>
        <v>0</v>
      </c>
      <c r="K329" s="220" t="s">
        <v>21</v>
      </c>
      <c r="L329" s="72"/>
      <c r="M329" s="225" t="s">
        <v>21</v>
      </c>
      <c r="N329" s="226" t="s">
        <v>42</v>
      </c>
      <c r="O329" s="47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AR329" s="24" t="s">
        <v>235</v>
      </c>
      <c r="AT329" s="24" t="s">
        <v>153</v>
      </c>
      <c r="AU329" s="24" t="s">
        <v>81</v>
      </c>
      <c r="AY329" s="24" t="s">
        <v>151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24" t="s">
        <v>79</v>
      </c>
      <c r="BK329" s="229">
        <f>ROUND(I329*H329,2)</f>
        <v>0</v>
      </c>
      <c r="BL329" s="24" t="s">
        <v>235</v>
      </c>
      <c r="BM329" s="24" t="s">
        <v>563</v>
      </c>
    </row>
    <row r="330" s="1" customFormat="1" ht="25.5" customHeight="1">
      <c r="B330" s="46"/>
      <c r="C330" s="218" t="s">
        <v>564</v>
      </c>
      <c r="D330" s="218" t="s">
        <v>153</v>
      </c>
      <c r="E330" s="219" t="s">
        <v>565</v>
      </c>
      <c r="F330" s="220" t="s">
        <v>566</v>
      </c>
      <c r="G330" s="221" t="s">
        <v>262</v>
      </c>
      <c r="H330" s="222">
        <v>1</v>
      </c>
      <c r="I330" s="223"/>
      <c r="J330" s="224">
        <f>ROUND(I330*H330,2)</f>
        <v>0</v>
      </c>
      <c r="K330" s="220" t="s">
        <v>21</v>
      </c>
      <c r="L330" s="72"/>
      <c r="M330" s="225" t="s">
        <v>21</v>
      </c>
      <c r="N330" s="226" t="s">
        <v>42</v>
      </c>
      <c r="O330" s="47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AR330" s="24" t="s">
        <v>235</v>
      </c>
      <c r="AT330" s="24" t="s">
        <v>153</v>
      </c>
      <c r="AU330" s="24" t="s">
        <v>81</v>
      </c>
      <c r="AY330" s="24" t="s">
        <v>151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24" t="s">
        <v>79</v>
      </c>
      <c r="BK330" s="229">
        <f>ROUND(I330*H330,2)</f>
        <v>0</v>
      </c>
      <c r="BL330" s="24" t="s">
        <v>235</v>
      </c>
      <c r="BM330" s="24" t="s">
        <v>567</v>
      </c>
    </row>
    <row r="331" s="1" customFormat="1" ht="25.5" customHeight="1">
      <c r="B331" s="46"/>
      <c r="C331" s="218" t="s">
        <v>568</v>
      </c>
      <c r="D331" s="218" t="s">
        <v>153</v>
      </c>
      <c r="E331" s="219" t="s">
        <v>569</v>
      </c>
      <c r="F331" s="220" t="s">
        <v>570</v>
      </c>
      <c r="G331" s="221" t="s">
        <v>262</v>
      </c>
      <c r="H331" s="222">
        <v>1</v>
      </c>
      <c r="I331" s="223"/>
      <c r="J331" s="224">
        <f>ROUND(I331*H331,2)</f>
        <v>0</v>
      </c>
      <c r="K331" s="220" t="s">
        <v>21</v>
      </c>
      <c r="L331" s="72"/>
      <c r="M331" s="225" t="s">
        <v>21</v>
      </c>
      <c r="N331" s="226" t="s">
        <v>42</v>
      </c>
      <c r="O331" s="47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AR331" s="24" t="s">
        <v>235</v>
      </c>
      <c r="AT331" s="24" t="s">
        <v>153</v>
      </c>
      <c r="AU331" s="24" t="s">
        <v>81</v>
      </c>
      <c r="AY331" s="24" t="s">
        <v>151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24" t="s">
        <v>79</v>
      </c>
      <c r="BK331" s="229">
        <f>ROUND(I331*H331,2)</f>
        <v>0</v>
      </c>
      <c r="BL331" s="24" t="s">
        <v>235</v>
      </c>
      <c r="BM331" s="24" t="s">
        <v>571</v>
      </c>
    </row>
    <row r="332" s="10" customFormat="1" ht="29.88" customHeight="1">
      <c r="B332" s="202"/>
      <c r="C332" s="203"/>
      <c r="D332" s="204" t="s">
        <v>70</v>
      </c>
      <c r="E332" s="216" t="s">
        <v>572</v>
      </c>
      <c r="F332" s="216" t="s">
        <v>573</v>
      </c>
      <c r="G332" s="203"/>
      <c r="H332" s="203"/>
      <c r="I332" s="206"/>
      <c r="J332" s="217">
        <f>BK332</f>
        <v>0</v>
      </c>
      <c r="K332" s="203"/>
      <c r="L332" s="208"/>
      <c r="M332" s="209"/>
      <c r="N332" s="210"/>
      <c r="O332" s="210"/>
      <c r="P332" s="211">
        <f>SUM(P333:P348)</f>
        <v>0</v>
      </c>
      <c r="Q332" s="210"/>
      <c r="R332" s="211">
        <f>SUM(R333:R348)</f>
        <v>0.17593</v>
      </c>
      <c r="S332" s="210"/>
      <c r="T332" s="212">
        <f>SUM(T333:T348)</f>
        <v>0</v>
      </c>
      <c r="AR332" s="213" t="s">
        <v>81</v>
      </c>
      <c r="AT332" s="214" t="s">
        <v>70</v>
      </c>
      <c r="AU332" s="214" t="s">
        <v>79</v>
      </c>
      <c r="AY332" s="213" t="s">
        <v>151</v>
      </c>
      <c r="BK332" s="215">
        <f>SUM(BK333:BK348)</f>
        <v>0</v>
      </c>
    </row>
    <row r="333" s="1" customFormat="1" ht="16.5" customHeight="1">
      <c r="B333" s="46"/>
      <c r="C333" s="218" t="s">
        <v>574</v>
      </c>
      <c r="D333" s="218" t="s">
        <v>153</v>
      </c>
      <c r="E333" s="219" t="s">
        <v>575</v>
      </c>
      <c r="F333" s="220" t="s">
        <v>576</v>
      </c>
      <c r="G333" s="221" t="s">
        <v>89</v>
      </c>
      <c r="H333" s="222">
        <v>7</v>
      </c>
      <c r="I333" s="223"/>
      <c r="J333" s="224">
        <f>ROUND(I333*H333,2)</f>
        <v>0</v>
      </c>
      <c r="K333" s="220" t="s">
        <v>156</v>
      </c>
      <c r="L333" s="72"/>
      <c r="M333" s="225" t="s">
        <v>21</v>
      </c>
      <c r="N333" s="226" t="s">
        <v>42</v>
      </c>
      <c r="O333" s="47"/>
      <c r="P333" s="227">
        <f>O333*H333</f>
        <v>0</v>
      </c>
      <c r="Q333" s="227">
        <v>0.00029999999999999997</v>
      </c>
      <c r="R333" s="227">
        <f>Q333*H333</f>
        <v>0.0020999999999999999</v>
      </c>
      <c r="S333" s="227">
        <v>0</v>
      </c>
      <c r="T333" s="228">
        <f>S333*H333</f>
        <v>0</v>
      </c>
      <c r="AR333" s="24" t="s">
        <v>235</v>
      </c>
      <c r="AT333" s="24" t="s">
        <v>153</v>
      </c>
      <c r="AU333" s="24" t="s">
        <v>81</v>
      </c>
      <c r="AY333" s="24" t="s">
        <v>151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24" t="s">
        <v>79</v>
      </c>
      <c r="BK333" s="229">
        <f>ROUND(I333*H333,2)</f>
        <v>0</v>
      </c>
      <c r="BL333" s="24" t="s">
        <v>235</v>
      </c>
      <c r="BM333" s="24" t="s">
        <v>577</v>
      </c>
    </row>
    <row r="334" s="1" customFormat="1" ht="25.5" customHeight="1">
      <c r="B334" s="46"/>
      <c r="C334" s="218" t="s">
        <v>578</v>
      </c>
      <c r="D334" s="218" t="s">
        <v>153</v>
      </c>
      <c r="E334" s="219" t="s">
        <v>579</v>
      </c>
      <c r="F334" s="220" t="s">
        <v>580</v>
      </c>
      <c r="G334" s="221" t="s">
        <v>89</v>
      </c>
      <c r="H334" s="222">
        <v>7</v>
      </c>
      <c r="I334" s="223"/>
      <c r="J334" s="224">
        <f>ROUND(I334*H334,2)</f>
        <v>0</v>
      </c>
      <c r="K334" s="220" t="s">
        <v>156</v>
      </c>
      <c r="L334" s="72"/>
      <c r="M334" s="225" t="s">
        <v>21</v>
      </c>
      <c r="N334" s="226" t="s">
        <v>42</v>
      </c>
      <c r="O334" s="47"/>
      <c r="P334" s="227">
        <f>O334*H334</f>
        <v>0</v>
      </c>
      <c r="Q334" s="227">
        <v>0.0036700000000000001</v>
      </c>
      <c r="R334" s="227">
        <f>Q334*H334</f>
        <v>0.025690000000000001</v>
      </c>
      <c r="S334" s="227">
        <v>0</v>
      </c>
      <c r="T334" s="228">
        <f>S334*H334</f>
        <v>0</v>
      </c>
      <c r="AR334" s="24" t="s">
        <v>235</v>
      </c>
      <c r="AT334" s="24" t="s">
        <v>153</v>
      </c>
      <c r="AU334" s="24" t="s">
        <v>81</v>
      </c>
      <c r="AY334" s="24" t="s">
        <v>151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24" t="s">
        <v>79</v>
      </c>
      <c r="BK334" s="229">
        <f>ROUND(I334*H334,2)</f>
        <v>0</v>
      </c>
      <c r="BL334" s="24" t="s">
        <v>235</v>
      </c>
      <c r="BM334" s="24" t="s">
        <v>581</v>
      </c>
    </row>
    <row r="335" s="11" customFormat="1">
      <c r="B335" s="230"/>
      <c r="C335" s="231"/>
      <c r="D335" s="232" t="s">
        <v>159</v>
      </c>
      <c r="E335" s="233" t="s">
        <v>21</v>
      </c>
      <c r="F335" s="234" t="s">
        <v>582</v>
      </c>
      <c r="G335" s="231"/>
      <c r="H335" s="233" t="s">
        <v>21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AT335" s="240" t="s">
        <v>159</v>
      </c>
      <c r="AU335" s="240" t="s">
        <v>81</v>
      </c>
      <c r="AV335" s="11" t="s">
        <v>79</v>
      </c>
      <c r="AW335" s="11" t="s">
        <v>34</v>
      </c>
      <c r="AX335" s="11" t="s">
        <v>71</v>
      </c>
      <c r="AY335" s="240" t="s">
        <v>151</v>
      </c>
    </row>
    <row r="336" s="12" customFormat="1">
      <c r="B336" s="241"/>
      <c r="C336" s="242"/>
      <c r="D336" s="232" t="s">
        <v>159</v>
      </c>
      <c r="E336" s="243" t="s">
        <v>21</v>
      </c>
      <c r="F336" s="244" t="s">
        <v>583</v>
      </c>
      <c r="G336" s="242"/>
      <c r="H336" s="245">
        <v>7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AT336" s="251" t="s">
        <v>159</v>
      </c>
      <c r="AU336" s="251" t="s">
        <v>81</v>
      </c>
      <c r="AV336" s="12" t="s">
        <v>81</v>
      </c>
      <c r="AW336" s="12" t="s">
        <v>34</v>
      </c>
      <c r="AX336" s="12" t="s">
        <v>71</v>
      </c>
      <c r="AY336" s="251" t="s">
        <v>151</v>
      </c>
    </row>
    <row r="337" s="13" customFormat="1">
      <c r="B337" s="252"/>
      <c r="C337" s="253"/>
      <c r="D337" s="232" t="s">
        <v>159</v>
      </c>
      <c r="E337" s="254" t="s">
        <v>21</v>
      </c>
      <c r="F337" s="255" t="s">
        <v>162</v>
      </c>
      <c r="G337" s="253"/>
      <c r="H337" s="256">
        <v>7</v>
      </c>
      <c r="I337" s="257"/>
      <c r="J337" s="253"/>
      <c r="K337" s="253"/>
      <c r="L337" s="258"/>
      <c r="M337" s="259"/>
      <c r="N337" s="260"/>
      <c r="O337" s="260"/>
      <c r="P337" s="260"/>
      <c r="Q337" s="260"/>
      <c r="R337" s="260"/>
      <c r="S337" s="260"/>
      <c r="T337" s="261"/>
      <c r="AT337" s="262" t="s">
        <v>159</v>
      </c>
      <c r="AU337" s="262" t="s">
        <v>81</v>
      </c>
      <c r="AV337" s="13" t="s">
        <v>157</v>
      </c>
      <c r="AW337" s="13" t="s">
        <v>34</v>
      </c>
      <c r="AX337" s="13" t="s">
        <v>79</v>
      </c>
      <c r="AY337" s="262" t="s">
        <v>151</v>
      </c>
    </row>
    <row r="338" s="1" customFormat="1" ht="25.5" customHeight="1">
      <c r="B338" s="46"/>
      <c r="C338" s="276" t="s">
        <v>584</v>
      </c>
      <c r="D338" s="276" t="s">
        <v>292</v>
      </c>
      <c r="E338" s="277" t="s">
        <v>585</v>
      </c>
      <c r="F338" s="278" t="s">
        <v>586</v>
      </c>
      <c r="G338" s="279" t="s">
        <v>89</v>
      </c>
      <c r="H338" s="280">
        <v>7.7000000000000002</v>
      </c>
      <c r="I338" s="281"/>
      <c r="J338" s="282">
        <f>ROUND(I338*H338,2)</f>
        <v>0</v>
      </c>
      <c r="K338" s="278" t="s">
        <v>21</v>
      </c>
      <c r="L338" s="283"/>
      <c r="M338" s="284" t="s">
        <v>21</v>
      </c>
      <c r="N338" s="285" t="s">
        <v>42</v>
      </c>
      <c r="O338" s="47"/>
      <c r="P338" s="227">
        <f>O338*H338</f>
        <v>0</v>
      </c>
      <c r="Q338" s="227">
        <v>0.019199999999999998</v>
      </c>
      <c r="R338" s="227">
        <f>Q338*H338</f>
        <v>0.14784</v>
      </c>
      <c r="S338" s="227">
        <v>0</v>
      </c>
      <c r="T338" s="228">
        <f>S338*H338</f>
        <v>0</v>
      </c>
      <c r="AR338" s="24" t="s">
        <v>330</v>
      </c>
      <c r="AT338" s="24" t="s">
        <v>292</v>
      </c>
      <c r="AU338" s="24" t="s">
        <v>81</v>
      </c>
      <c r="AY338" s="24" t="s">
        <v>151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24" t="s">
        <v>79</v>
      </c>
      <c r="BK338" s="229">
        <f>ROUND(I338*H338,2)</f>
        <v>0</v>
      </c>
      <c r="BL338" s="24" t="s">
        <v>235</v>
      </c>
      <c r="BM338" s="24" t="s">
        <v>587</v>
      </c>
    </row>
    <row r="339" s="11" customFormat="1">
      <c r="B339" s="230"/>
      <c r="C339" s="231"/>
      <c r="D339" s="232" t="s">
        <v>159</v>
      </c>
      <c r="E339" s="233" t="s">
        <v>21</v>
      </c>
      <c r="F339" s="234" t="s">
        <v>209</v>
      </c>
      <c r="G339" s="231"/>
      <c r="H339" s="233" t="s">
        <v>21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159</v>
      </c>
      <c r="AU339" s="240" t="s">
        <v>81</v>
      </c>
      <c r="AV339" s="11" t="s">
        <v>79</v>
      </c>
      <c r="AW339" s="11" t="s">
        <v>34</v>
      </c>
      <c r="AX339" s="11" t="s">
        <v>71</v>
      </c>
      <c r="AY339" s="240" t="s">
        <v>151</v>
      </c>
    </row>
    <row r="340" s="12" customFormat="1">
      <c r="B340" s="241"/>
      <c r="C340" s="242"/>
      <c r="D340" s="232" t="s">
        <v>159</v>
      </c>
      <c r="E340" s="243" t="s">
        <v>21</v>
      </c>
      <c r="F340" s="244" t="s">
        <v>583</v>
      </c>
      <c r="G340" s="242"/>
      <c r="H340" s="245">
        <v>7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AT340" s="251" t="s">
        <v>159</v>
      </c>
      <c r="AU340" s="251" t="s">
        <v>81</v>
      </c>
      <c r="AV340" s="12" t="s">
        <v>81</v>
      </c>
      <c r="AW340" s="12" t="s">
        <v>34</v>
      </c>
      <c r="AX340" s="12" t="s">
        <v>71</v>
      </c>
      <c r="AY340" s="251" t="s">
        <v>151</v>
      </c>
    </row>
    <row r="341" s="13" customFormat="1">
      <c r="B341" s="252"/>
      <c r="C341" s="253"/>
      <c r="D341" s="232" t="s">
        <v>159</v>
      </c>
      <c r="E341" s="254" t="s">
        <v>21</v>
      </c>
      <c r="F341" s="255" t="s">
        <v>162</v>
      </c>
      <c r="G341" s="253"/>
      <c r="H341" s="256">
        <v>7</v>
      </c>
      <c r="I341" s="257"/>
      <c r="J341" s="253"/>
      <c r="K341" s="253"/>
      <c r="L341" s="258"/>
      <c r="M341" s="259"/>
      <c r="N341" s="260"/>
      <c r="O341" s="260"/>
      <c r="P341" s="260"/>
      <c r="Q341" s="260"/>
      <c r="R341" s="260"/>
      <c r="S341" s="260"/>
      <c r="T341" s="261"/>
      <c r="AT341" s="262" t="s">
        <v>159</v>
      </c>
      <c r="AU341" s="262" t="s">
        <v>81</v>
      </c>
      <c r="AV341" s="13" t="s">
        <v>157</v>
      </c>
      <c r="AW341" s="13" t="s">
        <v>34</v>
      </c>
      <c r="AX341" s="13" t="s">
        <v>79</v>
      </c>
      <c r="AY341" s="262" t="s">
        <v>151</v>
      </c>
    </row>
    <row r="342" s="12" customFormat="1">
      <c r="B342" s="241"/>
      <c r="C342" s="242"/>
      <c r="D342" s="232" t="s">
        <v>159</v>
      </c>
      <c r="E342" s="242"/>
      <c r="F342" s="244" t="s">
        <v>588</v>
      </c>
      <c r="G342" s="242"/>
      <c r="H342" s="245">
        <v>7.7000000000000002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AT342" s="251" t="s">
        <v>159</v>
      </c>
      <c r="AU342" s="251" t="s">
        <v>81</v>
      </c>
      <c r="AV342" s="12" t="s">
        <v>81</v>
      </c>
      <c r="AW342" s="12" t="s">
        <v>6</v>
      </c>
      <c r="AX342" s="12" t="s">
        <v>79</v>
      </c>
      <c r="AY342" s="251" t="s">
        <v>151</v>
      </c>
    </row>
    <row r="343" s="1" customFormat="1" ht="16.5" customHeight="1">
      <c r="B343" s="46"/>
      <c r="C343" s="218" t="s">
        <v>589</v>
      </c>
      <c r="D343" s="218" t="s">
        <v>153</v>
      </c>
      <c r="E343" s="219" t="s">
        <v>590</v>
      </c>
      <c r="F343" s="220" t="s">
        <v>591</v>
      </c>
      <c r="G343" s="221" t="s">
        <v>283</v>
      </c>
      <c r="H343" s="222">
        <v>10</v>
      </c>
      <c r="I343" s="223"/>
      <c r="J343" s="224">
        <f>ROUND(I343*H343,2)</f>
        <v>0</v>
      </c>
      <c r="K343" s="220" t="s">
        <v>156</v>
      </c>
      <c r="L343" s="72"/>
      <c r="M343" s="225" t="s">
        <v>21</v>
      </c>
      <c r="N343" s="226" t="s">
        <v>42</v>
      </c>
      <c r="O343" s="47"/>
      <c r="P343" s="227">
        <f>O343*H343</f>
        <v>0</v>
      </c>
      <c r="Q343" s="227">
        <v>3.0000000000000001E-05</v>
      </c>
      <c r="R343" s="227">
        <f>Q343*H343</f>
        <v>0.00030000000000000003</v>
      </c>
      <c r="S343" s="227">
        <v>0</v>
      </c>
      <c r="T343" s="228">
        <f>S343*H343</f>
        <v>0</v>
      </c>
      <c r="AR343" s="24" t="s">
        <v>235</v>
      </c>
      <c r="AT343" s="24" t="s">
        <v>153</v>
      </c>
      <c r="AU343" s="24" t="s">
        <v>81</v>
      </c>
      <c r="AY343" s="24" t="s">
        <v>151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24" t="s">
        <v>79</v>
      </c>
      <c r="BK343" s="229">
        <f>ROUND(I343*H343,2)</f>
        <v>0</v>
      </c>
      <c r="BL343" s="24" t="s">
        <v>235</v>
      </c>
      <c r="BM343" s="24" t="s">
        <v>592</v>
      </c>
    </row>
    <row r="344" s="11" customFormat="1">
      <c r="B344" s="230"/>
      <c r="C344" s="231"/>
      <c r="D344" s="232" t="s">
        <v>159</v>
      </c>
      <c r="E344" s="233" t="s">
        <v>21</v>
      </c>
      <c r="F344" s="234" t="s">
        <v>582</v>
      </c>
      <c r="G344" s="231"/>
      <c r="H344" s="233" t="s">
        <v>21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AT344" s="240" t="s">
        <v>159</v>
      </c>
      <c r="AU344" s="240" t="s">
        <v>81</v>
      </c>
      <c r="AV344" s="11" t="s">
        <v>79</v>
      </c>
      <c r="AW344" s="11" t="s">
        <v>34</v>
      </c>
      <c r="AX344" s="11" t="s">
        <v>71</v>
      </c>
      <c r="AY344" s="240" t="s">
        <v>151</v>
      </c>
    </row>
    <row r="345" s="12" customFormat="1">
      <c r="B345" s="241"/>
      <c r="C345" s="242"/>
      <c r="D345" s="232" t="s">
        <v>159</v>
      </c>
      <c r="E345" s="243" t="s">
        <v>21</v>
      </c>
      <c r="F345" s="244" t="s">
        <v>593</v>
      </c>
      <c r="G345" s="242"/>
      <c r="H345" s="245">
        <v>10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AT345" s="251" t="s">
        <v>159</v>
      </c>
      <c r="AU345" s="251" t="s">
        <v>81</v>
      </c>
      <c r="AV345" s="12" t="s">
        <v>81</v>
      </c>
      <c r="AW345" s="12" t="s">
        <v>34</v>
      </c>
      <c r="AX345" s="12" t="s">
        <v>71</v>
      </c>
      <c r="AY345" s="251" t="s">
        <v>151</v>
      </c>
    </row>
    <row r="346" s="13" customFormat="1">
      <c r="B346" s="252"/>
      <c r="C346" s="253"/>
      <c r="D346" s="232" t="s">
        <v>159</v>
      </c>
      <c r="E346" s="254" t="s">
        <v>21</v>
      </c>
      <c r="F346" s="255" t="s">
        <v>162</v>
      </c>
      <c r="G346" s="253"/>
      <c r="H346" s="256">
        <v>10</v>
      </c>
      <c r="I346" s="257"/>
      <c r="J346" s="253"/>
      <c r="K346" s="253"/>
      <c r="L346" s="258"/>
      <c r="M346" s="259"/>
      <c r="N346" s="260"/>
      <c r="O346" s="260"/>
      <c r="P346" s="260"/>
      <c r="Q346" s="260"/>
      <c r="R346" s="260"/>
      <c r="S346" s="260"/>
      <c r="T346" s="261"/>
      <c r="AT346" s="262" t="s">
        <v>159</v>
      </c>
      <c r="AU346" s="262" t="s">
        <v>81</v>
      </c>
      <c r="AV346" s="13" t="s">
        <v>157</v>
      </c>
      <c r="AW346" s="13" t="s">
        <v>34</v>
      </c>
      <c r="AX346" s="13" t="s">
        <v>79</v>
      </c>
      <c r="AY346" s="262" t="s">
        <v>151</v>
      </c>
    </row>
    <row r="347" s="1" customFormat="1" ht="38.25" customHeight="1">
      <c r="B347" s="46"/>
      <c r="C347" s="218" t="s">
        <v>594</v>
      </c>
      <c r="D347" s="218" t="s">
        <v>153</v>
      </c>
      <c r="E347" s="219" t="s">
        <v>595</v>
      </c>
      <c r="F347" s="220" t="s">
        <v>596</v>
      </c>
      <c r="G347" s="221" t="s">
        <v>196</v>
      </c>
      <c r="H347" s="222">
        <v>0.17599999999999999</v>
      </c>
      <c r="I347" s="223"/>
      <c r="J347" s="224">
        <f>ROUND(I347*H347,2)</f>
        <v>0</v>
      </c>
      <c r="K347" s="220" t="s">
        <v>156</v>
      </c>
      <c r="L347" s="72"/>
      <c r="M347" s="225" t="s">
        <v>21</v>
      </c>
      <c r="N347" s="226" t="s">
        <v>42</v>
      </c>
      <c r="O347" s="47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AR347" s="24" t="s">
        <v>235</v>
      </c>
      <c r="AT347" s="24" t="s">
        <v>153</v>
      </c>
      <c r="AU347" s="24" t="s">
        <v>81</v>
      </c>
      <c r="AY347" s="24" t="s">
        <v>151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24" t="s">
        <v>79</v>
      </c>
      <c r="BK347" s="229">
        <f>ROUND(I347*H347,2)</f>
        <v>0</v>
      </c>
      <c r="BL347" s="24" t="s">
        <v>235</v>
      </c>
      <c r="BM347" s="24" t="s">
        <v>597</v>
      </c>
    </row>
    <row r="348" s="1" customFormat="1" ht="38.25" customHeight="1">
      <c r="B348" s="46"/>
      <c r="C348" s="218" t="s">
        <v>598</v>
      </c>
      <c r="D348" s="218" t="s">
        <v>153</v>
      </c>
      <c r="E348" s="219" t="s">
        <v>599</v>
      </c>
      <c r="F348" s="220" t="s">
        <v>600</v>
      </c>
      <c r="G348" s="221" t="s">
        <v>196</v>
      </c>
      <c r="H348" s="222">
        <v>0.17599999999999999</v>
      </c>
      <c r="I348" s="223"/>
      <c r="J348" s="224">
        <f>ROUND(I348*H348,2)</f>
        <v>0</v>
      </c>
      <c r="K348" s="220" t="s">
        <v>156</v>
      </c>
      <c r="L348" s="72"/>
      <c r="M348" s="225" t="s">
        <v>21</v>
      </c>
      <c r="N348" s="226" t="s">
        <v>42</v>
      </c>
      <c r="O348" s="47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AR348" s="24" t="s">
        <v>235</v>
      </c>
      <c r="AT348" s="24" t="s">
        <v>153</v>
      </c>
      <c r="AU348" s="24" t="s">
        <v>81</v>
      </c>
      <c r="AY348" s="24" t="s">
        <v>151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24" t="s">
        <v>79</v>
      </c>
      <c r="BK348" s="229">
        <f>ROUND(I348*H348,2)</f>
        <v>0</v>
      </c>
      <c r="BL348" s="24" t="s">
        <v>235</v>
      </c>
      <c r="BM348" s="24" t="s">
        <v>601</v>
      </c>
    </row>
    <row r="349" s="10" customFormat="1" ht="29.88" customHeight="1">
      <c r="B349" s="202"/>
      <c r="C349" s="203"/>
      <c r="D349" s="204" t="s">
        <v>70</v>
      </c>
      <c r="E349" s="216" t="s">
        <v>602</v>
      </c>
      <c r="F349" s="216" t="s">
        <v>603</v>
      </c>
      <c r="G349" s="203"/>
      <c r="H349" s="203"/>
      <c r="I349" s="206"/>
      <c r="J349" s="217">
        <f>BK349</f>
        <v>0</v>
      </c>
      <c r="K349" s="203"/>
      <c r="L349" s="208"/>
      <c r="M349" s="209"/>
      <c r="N349" s="210"/>
      <c r="O349" s="210"/>
      <c r="P349" s="211">
        <f>SUM(P350:P362)</f>
        <v>0</v>
      </c>
      <c r="Q349" s="210"/>
      <c r="R349" s="211">
        <f>SUM(R350:R362)</f>
        <v>0.058904999999999999</v>
      </c>
      <c r="S349" s="210"/>
      <c r="T349" s="212">
        <f>SUM(T350:T362)</f>
        <v>0.019125</v>
      </c>
      <c r="AR349" s="213" t="s">
        <v>81</v>
      </c>
      <c r="AT349" s="214" t="s">
        <v>70</v>
      </c>
      <c r="AU349" s="214" t="s">
        <v>79</v>
      </c>
      <c r="AY349" s="213" t="s">
        <v>151</v>
      </c>
      <c r="BK349" s="215">
        <f>SUM(BK350:BK362)</f>
        <v>0</v>
      </c>
    </row>
    <row r="350" s="1" customFormat="1" ht="16.5" customHeight="1">
      <c r="B350" s="46"/>
      <c r="C350" s="218" t="s">
        <v>604</v>
      </c>
      <c r="D350" s="218" t="s">
        <v>153</v>
      </c>
      <c r="E350" s="219" t="s">
        <v>605</v>
      </c>
      <c r="F350" s="220" t="s">
        <v>606</v>
      </c>
      <c r="G350" s="221" t="s">
        <v>89</v>
      </c>
      <c r="H350" s="222">
        <v>7.6500000000000004</v>
      </c>
      <c r="I350" s="223"/>
      <c r="J350" s="224">
        <f>ROUND(I350*H350,2)</f>
        <v>0</v>
      </c>
      <c r="K350" s="220" t="s">
        <v>333</v>
      </c>
      <c r="L350" s="72"/>
      <c r="M350" s="225" t="s">
        <v>21</v>
      </c>
      <c r="N350" s="226" t="s">
        <v>42</v>
      </c>
      <c r="O350" s="47"/>
      <c r="P350" s="227">
        <f>O350*H350</f>
        <v>0</v>
      </c>
      <c r="Q350" s="227">
        <v>0</v>
      </c>
      <c r="R350" s="227">
        <f>Q350*H350</f>
        <v>0</v>
      </c>
      <c r="S350" s="227">
        <v>0.0025000000000000001</v>
      </c>
      <c r="T350" s="228">
        <f>S350*H350</f>
        <v>0.019125</v>
      </c>
      <c r="AR350" s="24" t="s">
        <v>235</v>
      </c>
      <c r="AT350" s="24" t="s">
        <v>153</v>
      </c>
      <c r="AU350" s="24" t="s">
        <v>81</v>
      </c>
      <c r="AY350" s="24" t="s">
        <v>151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24" t="s">
        <v>79</v>
      </c>
      <c r="BK350" s="229">
        <f>ROUND(I350*H350,2)</f>
        <v>0</v>
      </c>
      <c r="BL350" s="24" t="s">
        <v>235</v>
      </c>
      <c r="BM350" s="24" t="s">
        <v>607</v>
      </c>
    </row>
    <row r="351" s="12" customFormat="1">
      <c r="B351" s="241"/>
      <c r="C351" s="242"/>
      <c r="D351" s="232" t="s">
        <v>159</v>
      </c>
      <c r="E351" s="243" t="s">
        <v>21</v>
      </c>
      <c r="F351" s="244" t="s">
        <v>608</v>
      </c>
      <c r="G351" s="242"/>
      <c r="H351" s="245">
        <v>7.6500000000000004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AT351" s="251" t="s">
        <v>159</v>
      </c>
      <c r="AU351" s="251" t="s">
        <v>81</v>
      </c>
      <c r="AV351" s="12" t="s">
        <v>81</v>
      </c>
      <c r="AW351" s="12" t="s">
        <v>34</v>
      </c>
      <c r="AX351" s="12" t="s">
        <v>71</v>
      </c>
      <c r="AY351" s="251" t="s">
        <v>151</v>
      </c>
    </row>
    <row r="352" s="13" customFormat="1">
      <c r="B352" s="252"/>
      <c r="C352" s="253"/>
      <c r="D352" s="232" t="s">
        <v>159</v>
      </c>
      <c r="E352" s="254" t="s">
        <v>21</v>
      </c>
      <c r="F352" s="255" t="s">
        <v>162</v>
      </c>
      <c r="G352" s="253"/>
      <c r="H352" s="256">
        <v>7.6500000000000004</v>
      </c>
      <c r="I352" s="257"/>
      <c r="J352" s="253"/>
      <c r="K352" s="253"/>
      <c r="L352" s="258"/>
      <c r="M352" s="259"/>
      <c r="N352" s="260"/>
      <c r="O352" s="260"/>
      <c r="P352" s="260"/>
      <c r="Q352" s="260"/>
      <c r="R352" s="260"/>
      <c r="S352" s="260"/>
      <c r="T352" s="261"/>
      <c r="AT352" s="262" t="s">
        <v>159</v>
      </c>
      <c r="AU352" s="262" t="s">
        <v>81</v>
      </c>
      <c r="AV352" s="13" t="s">
        <v>157</v>
      </c>
      <c r="AW352" s="13" t="s">
        <v>34</v>
      </c>
      <c r="AX352" s="13" t="s">
        <v>79</v>
      </c>
      <c r="AY352" s="262" t="s">
        <v>151</v>
      </c>
    </row>
    <row r="353" s="1" customFormat="1" ht="25.5" customHeight="1">
      <c r="B353" s="46"/>
      <c r="C353" s="218" t="s">
        <v>609</v>
      </c>
      <c r="D353" s="218" t="s">
        <v>153</v>
      </c>
      <c r="E353" s="219" t="s">
        <v>610</v>
      </c>
      <c r="F353" s="220" t="s">
        <v>611</v>
      </c>
      <c r="G353" s="221" t="s">
        <v>89</v>
      </c>
      <c r="H353" s="222">
        <v>7.6500000000000004</v>
      </c>
      <c r="I353" s="223"/>
      <c r="J353" s="224">
        <f>ROUND(I353*H353,2)</f>
        <v>0</v>
      </c>
      <c r="K353" s="220" t="s">
        <v>333</v>
      </c>
      <c r="L353" s="72"/>
      <c r="M353" s="225" t="s">
        <v>21</v>
      </c>
      <c r="N353" s="226" t="s">
        <v>42</v>
      </c>
      <c r="O353" s="47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AR353" s="24" t="s">
        <v>235</v>
      </c>
      <c r="AT353" s="24" t="s">
        <v>153</v>
      </c>
      <c r="AU353" s="24" t="s">
        <v>81</v>
      </c>
      <c r="AY353" s="24" t="s">
        <v>151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24" t="s">
        <v>79</v>
      </c>
      <c r="BK353" s="229">
        <f>ROUND(I353*H353,2)</f>
        <v>0</v>
      </c>
      <c r="BL353" s="24" t="s">
        <v>235</v>
      </c>
      <c r="BM353" s="24" t="s">
        <v>612</v>
      </c>
    </row>
    <row r="354" s="11" customFormat="1">
      <c r="B354" s="230"/>
      <c r="C354" s="231"/>
      <c r="D354" s="232" t="s">
        <v>159</v>
      </c>
      <c r="E354" s="233" t="s">
        <v>21</v>
      </c>
      <c r="F354" s="234" t="s">
        <v>613</v>
      </c>
      <c r="G354" s="231"/>
      <c r="H354" s="233" t="s">
        <v>21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AT354" s="240" t="s">
        <v>159</v>
      </c>
      <c r="AU354" s="240" t="s">
        <v>81</v>
      </c>
      <c r="AV354" s="11" t="s">
        <v>79</v>
      </c>
      <c r="AW354" s="11" t="s">
        <v>34</v>
      </c>
      <c r="AX354" s="11" t="s">
        <v>71</v>
      </c>
      <c r="AY354" s="240" t="s">
        <v>151</v>
      </c>
    </row>
    <row r="355" s="12" customFormat="1">
      <c r="B355" s="241"/>
      <c r="C355" s="242"/>
      <c r="D355" s="232" t="s">
        <v>159</v>
      </c>
      <c r="E355" s="243" t="s">
        <v>21</v>
      </c>
      <c r="F355" s="244" t="s">
        <v>614</v>
      </c>
      <c r="G355" s="242"/>
      <c r="H355" s="245">
        <v>7.6500000000000004</v>
      </c>
      <c r="I355" s="246"/>
      <c r="J355" s="242"/>
      <c r="K355" s="242"/>
      <c r="L355" s="247"/>
      <c r="M355" s="248"/>
      <c r="N355" s="249"/>
      <c r="O355" s="249"/>
      <c r="P355" s="249"/>
      <c r="Q355" s="249"/>
      <c r="R355" s="249"/>
      <c r="S355" s="249"/>
      <c r="T355" s="250"/>
      <c r="AT355" s="251" t="s">
        <v>159</v>
      </c>
      <c r="AU355" s="251" t="s">
        <v>81</v>
      </c>
      <c r="AV355" s="12" t="s">
        <v>81</v>
      </c>
      <c r="AW355" s="12" t="s">
        <v>34</v>
      </c>
      <c r="AX355" s="12" t="s">
        <v>79</v>
      </c>
      <c r="AY355" s="251" t="s">
        <v>151</v>
      </c>
    </row>
    <row r="356" s="1" customFormat="1" ht="16.5" customHeight="1">
      <c r="B356" s="46"/>
      <c r="C356" s="218" t="s">
        <v>615</v>
      </c>
      <c r="D356" s="218" t="s">
        <v>153</v>
      </c>
      <c r="E356" s="219" t="s">
        <v>616</v>
      </c>
      <c r="F356" s="220" t="s">
        <v>316</v>
      </c>
      <c r="G356" s="221" t="s">
        <v>89</v>
      </c>
      <c r="H356" s="222">
        <v>7.6500000000000004</v>
      </c>
      <c r="I356" s="223"/>
      <c r="J356" s="224">
        <f>ROUND(I356*H356,2)</f>
        <v>0</v>
      </c>
      <c r="K356" s="220" t="s">
        <v>333</v>
      </c>
      <c r="L356" s="72"/>
      <c r="M356" s="225" t="s">
        <v>21</v>
      </c>
      <c r="N356" s="226" t="s">
        <v>42</v>
      </c>
      <c r="O356" s="47"/>
      <c r="P356" s="227">
        <f>O356*H356</f>
        <v>0</v>
      </c>
      <c r="Q356" s="227">
        <v>0</v>
      </c>
      <c r="R356" s="227">
        <f>Q356*H356</f>
        <v>0</v>
      </c>
      <c r="S356" s="227">
        <v>0</v>
      </c>
      <c r="T356" s="228">
        <f>S356*H356</f>
        <v>0</v>
      </c>
      <c r="AR356" s="24" t="s">
        <v>235</v>
      </c>
      <c r="AT356" s="24" t="s">
        <v>153</v>
      </c>
      <c r="AU356" s="24" t="s">
        <v>81</v>
      </c>
      <c r="AY356" s="24" t="s">
        <v>151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24" t="s">
        <v>79</v>
      </c>
      <c r="BK356" s="229">
        <f>ROUND(I356*H356,2)</f>
        <v>0</v>
      </c>
      <c r="BL356" s="24" t="s">
        <v>235</v>
      </c>
      <c r="BM356" s="24" t="s">
        <v>617</v>
      </c>
    </row>
    <row r="357" s="1" customFormat="1" ht="16.5" customHeight="1">
      <c r="B357" s="46"/>
      <c r="C357" s="218" t="s">
        <v>618</v>
      </c>
      <c r="D357" s="218" t="s">
        <v>153</v>
      </c>
      <c r="E357" s="219" t="s">
        <v>619</v>
      </c>
      <c r="F357" s="220" t="s">
        <v>620</v>
      </c>
      <c r="G357" s="221" t="s">
        <v>89</v>
      </c>
      <c r="H357" s="222">
        <v>7.6500000000000004</v>
      </c>
      <c r="I357" s="223"/>
      <c r="J357" s="224">
        <f>ROUND(I357*H357,2)</f>
        <v>0</v>
      </c>
      <c r="K357" s="220" t="s">
        <v>333</v>
      </c>
      <c r="L357" s="72"/>
      <c r="M357" s="225" t="s">
        <v>21</v>
      </c>
      <c r="N357" s="226" t="s">
        <v>42</v>
      </c>
      <c r="O357" s="47"/>
      <c r="P357" s="227">
        <f>O357*H357</f>
        <v>0</v>
      </c>
      <c r="Q357" s="227">
        <v>0.00020000000000000001</v>
      </c>
      <c r="R357" s="227">
        <f>Q357*H357</f>
        <v>0.0015300000000000001</v>
      </c>
      <c r="S357" s="227">
        <v>0</v>
      </c>
      <c r="T357" s="228">
        <f>S357*H357</f>
        <v>0</v>
      </c>
      <c r="AR357" s="24" t="s">
        <v>235</v>
      </c>
      <c r="AT357" s="24" t="s">
        <v>153</v>
      </c>
      <c r="AU357" s="24" t="s">
        <v>81</v>
      </c>
      <c r="AY357" s="24" t="s">
        <v>151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24" t="s">
        <v>79</v>
      </c>
      <c r="BK357" s="229">
        <f>ROUND(I357*H357,2)</f>
        <v>0</v>
      </c>
      <c r="BL357" s="24" t="s">
        <v>235</v>
      </c>
      <c r="BM357" s="24" t="s">
        <v>621</v>
      </c>
    </row>
    <row r="358" s="1" customFormat="1" ht="25.5" customHeight="1">
      <c r="B358" s="46"/>
      <c r="C358" s="218" t="s">
        <v>622</v>
      </c>
      <c r="D358" s="218" t="s">
        <v>153</v>
      </c>
      <c r="E358" s="219" t="s">
        <v>623</v>
      </c>
      <c r="F358" s="220" t="s">
        <v>624</v>
      </c>
      <c r="G358" s="221" t="s">
        <v>89</v>
      </c>
      <c r="H358" s="222">
        <v>7.6500000000000004</v>
      </c>
      <c r="I358" s="223"/>
      <c r="J358" s="224">
        <f>ROUND(I358*H358,2)</f>
        <v>0</v>
      </c>
      <c r="K358" s="220" t="s">
        <v>333</v>
      </c>
      <c r="L358" s="72"/>
      <c r="M358" s="225" t="s">
        <v>21</v>
      </c>
      <c r="N358" s="226" t="s">
        <v>42</v>
      </c>
      <c r="O358" s="47"/>
      <c r="P358" s="227">
        <f>O358*H358</f>
        <v>0</v>
      </c>
      <c r="Q358" s="227">
        <v>0.0074999999999999997</v>
      </c>
      <c r="R358" s="227">
        <f>Q358*H358</f>
        <v>0.057375000000000002</v>
      </c>
      <c r="S358" s="227">
        <v>0</v>
      </c>
      <c r="T358" s="228">
        <f>S358*H358</f>
        <v>0</v>
      </c>
      <c r="AR358" s="24" t="s">
        <v>235</v>
      </c>
      <c r="AT358" s="24" t="s">
        <v>153</v>
      </c>
      <c r="AU358" s="24" t="s">
        <v>81</v>
      </c>
      <c r="AY358" s="24" t="s">
        <v>151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24" t="s">
        <v>79</v>
      </c>
      <c r="BK358" s="229">
        <f>ROUND(I358*H358,2)</f>
        <v>0</v>
      </c>
      <c r="BL358" s="24" t="s">
        <v>235</v>
      </c>
      <c r="BM358" s="24" t="s">
        <v>625</v>
      </c>
    </row>
    <row r="359" s="11" customFormat="1">
      <c r="B359" s="230"/>
      <c r="C359" s="231"/>
      <c r="D359" s="232" t="s">
        <v>159</v>
      </c>
      <c r="E359" s="233" t="s">
        <v>21</v>
      </c>
      <c r="F359" s="234" t="s">
        <v>613</v>
      </c>
      <c r="G359" s="231"/>
      <c r="H359" s="233" t="s">
        <v>21</v>
      </c>
      <c r="I359" s="235"/>
      <c r="J359" s="231"/>
      <c r="K359" s="231"/>
      <c r="L359" s="236"/>
      <c r="M359" s="237"/>
      <c r="N359" s="238"/>
      <c r="O359" s="238"/>
      <c r="P359" s="238"/>
      <c r="Q359" s="238"/>
      <c r="R359" s="238"/>
      <c r="S359" s="238"/>
      <c r="T359" s="239"/>
      <c r="AT359" s="240" t="s">
        <v>159</v>
      </c>
      <c r="AU359" s="240" t="s">
        <v>81</v>
      </c>
      <c r="AV359" s="11" t="s">
        <v>79</v>
      </c>
      <c r="AW359" s="11" t="s">
        <v>34</v>
      </c>
      <c r="AX359" s="11" t="s">
        <v>71</v>
      </c>
      <c r="AY359" s="240" t="s">
        <v>151</v>
      </c>
    </row>
    <row r="360" s="12" customFormat="1">
      <c r="B360" s="241"/>
      <c r="C360" s="242"/>
      <c r="D360" s="232" t="s">
        <v>159</v>
      </c>
      <c r="E360" s="243" t="s">
        <v>21</v>
      </c>
      <c r="F360" s="244" t="s">
        <v>614</v>
      </c>
      <c r="G360" s="242"/>
      <c r="H360" s="245">
        <v>7.6500000000000004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AT360" s="251" t="s">
        <v>159</v>
      </c>
      <c r="AU360" s="251" t="s">
        <v>81</v>
      </c>
      <c r="AV360" s="12" t="s">
        <v>81</v>
      </c>
      <c r="AW360" s="12" t="s">
        <v>34</v>
      </c>
      <c r="AX360" s="12" t="s">
        <v>79</v>
      </c>
      <c r="AY360" s="251" t="s">
        <v>151</v>
      </c>
    </row>
    <row r="361" s="1" customFormat="1" ht="38.25" customHeight="1">
      <c r="B361" s="46"/>
      <c r="C361" s="218" t="s">
        <v>626</v>
      </c>
      <c r="D361" s="218" t="s">
        <v>153</v>
      </c>
      <c r="E361" s="219" t="s">
        <v>627</v>
      </c>
      <c r="F361" s="220" t="s">
        <v>628</v>
      </c>
      <c r="G361" s="221" t="s">
        <v>196</v>
      </c>
      <c r="H361" s="222">
        <v>0.058999999999999997</v>
      </c>
      <c r="I361" s="223"/>
      <c r="J361" s="224">
        <f>ROUND(I361*H361,2)</f>
        <v>0</v>
      </c>
      <c r="K361" s="220" t="s">
        <v>156</v>
      </c>
      <c r="L361" s="72"/>
      <c r="M361" s="225" t="s">
        <v>21</v>
      </c>
      <c r="N361" s="226" t="s">
        <v>42</v>
      </c>
      <c r="O361" s="47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AR361" s="24" t="s">
        <v>235</v>
      </c>
      <c r="AT361" s="24" t="s">
        <v>153</v>
      </c>
      <c r="AU361" s="24" t="s">
        <v>81</v>
      </c>
      <c r="AY361" s="24" t="s">
        <v>151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24" t="s">
        <v>79</v>
      </c>
      <c r="BK361" s="229">
        <f>ROUND(I361*H361,2)</f>
        <v>0</v>
      </c>
      <c r="BL361" s="24" t="s">
        <v>235</v>
      </c>
      <c r="BM361" s="24" t="s">
        <v>629</v>
      </c>
    </row>
    <row r="362" s="1" customFormat="1" ht="38.25" customHeight="1">
      <c r="B362" s="46"/>
      <c r="C362" s="218" t="s">
        <v>630</v>
      </c>
      <c r="D362" s="218" t="s">
        <v>153</v>
      </c>
      <c r="E362" s="219" t="s">
        <v>631</v>
      </c>
      <c r="F362" s="220" t="s">
        <v>632</v>
      </c>
      <c r="G362" s="221" t="s">
        <v>196</v>
      </c>
      <c r="H362" s="222">
        <v>0.058999999999999997</v>
      </c>
      <c r="I362" s="223"/>
      <c r="J362" s="224">
        <f>ROUND(I362*H362,2)</f>
        <v>0</v>
      </c>
      <c r="K362" s="220" t="s">
        <v>156</v>
      </c>
      <c r="L362" s="72"/>
      <c r="M362" s="225" t="s">
        <v>21</v>
      </c>
      <c r="N362" s="226" t="s">
        <v>42</v>
      </c>
      <c r="O362" s="47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AR362" s="24" t="s">
        <v>235</v>
      </c>
      <c r="AT362" s="24" t="s">
        <v>153</v>
      </c>
      <c r="AU362" s="24" t="s">
        <v>81</v>
      </c>
      <c r="AY362" s="24" t="s">
        <v>151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24" t="s">
        <v>79</v>
      </c>
      <c r="BK362" s="229">
        <f>ROUND(I362*H362,2)</f>
        <v>0</v>
      </c>
      <c r="BL362" s="24" t="s">
        <v>235</v>
      </c>
      <c r="BM362" s="24" t="s">
        <v>633</v>
      </c>
    </row>
    <row r="363" s="10" customFormat="1" ht="29.88" customHeight="1">
      <c r="B363" s="202"/>
      <c r="C363" s="203"/>
      <c r="D363" s="204" t="s">
        <v>70</v>
      </c>
      <c r="E363" s="216" t="s">
        <v>634</v>
      </c>
      <c r="F363" s="216" t="s">
        <v>635</v>
      </c>
      <c r="G363" s="203"/>
      <c r="H363" s="203"/>
      <c r="I363" s="206"/>
      <c r="J363" s="217">
        <f>BK363</f>
        <v>0</v>
      </c>
      <c r="K363" s="203"/>
      <c r="L363" s="208"/>
      <c r="M363" s="209"/>
      <c r="N363" s="210"/>
      <c r="O363" s="210"/>
      <c r="P363" s="211">
        <f>SUM(P364:P372)</f>
        <v>0</v>
      </c>
      <c r="Q363" s="210"/>
      <c r="R363" s="211">
        <f>SUM(R364:R372)</f>
        <v>0.017641919999999998</v>
      </c>
      <c r="S363" s="210"/>
      <c r="T363" s="212">
        <f>SUM(T364:T372)</f>
        <v>0</v>
      </c>
      <c r="AR363" s="213" t="s">
        <v>81</v>
      </c>
      <c r="AT363" s="214" t="s">
        <v>70</v>
      </c>
      <c r="AU363" s="214" t="s">
        <v>79</v>
      </c>
      <c r="AY363" s="213" t="s">
        <v>151</v>
      </c>
      <c r="BK363" s="215">
        <f>SUM(BK364:BK372)</f>
        <v>0</v>
      </c>
    </row>
    <row r="364" s="1" customFormat="1" ht="25.5" customHeight="1">
      <c r="B364" s="46"/>
      <c r="C364" s="218" t="s">
        <v>636</v>
      </c>
      <c r="D364" s="218" t="s">
        <v>153</v>
      </c>
      <c r="E364" s="219" t="s">
        <v>637</v>
      </c>
      <c r="F364" s="220" t="s">
        <v>638</v>
      </c>
      <c r="G364" s="221" t="s">
        <v>89</v>
      </c>
      <c r="H364" s="222">
        <v>17.295999999999999</v>
      </c>
      <c r="I364" s="223"/>
      <c r="J364" s="224">
        <f>ROUND(I364*H364,2)</f>
        <v>0</v>
      </c>
      <c r="K364" s="220" t="s">
        <v>156</v>
      </c>
      <c r="L364" s="72"/>
      <c r="M364" s="225" t="s">
        <v>21</v>
      </c>
      <c r="N364" s="226" t="s">
        <v>42</v>
      </c>
      <c r="O364" s="47"/>
      <c r="P364" s="227">
        <f>O364*H364</f>
        <v>0</v>
      </c>
      <c r="Q364" s="227">
        <v>0.00036000000000000002</v>
      </c>
      <c r="R364" s="227">
        <f>Q364*H364</f>
        <v>0.0062265599999999999</v>
      </c>
      <c r="S364" s="227">
        <v>0</v>
      </c>
      <c r="T364" s="228">
        <f>S364*H364</f>
        <v>0</v>
      </c>
      <c r="AR364" s="24" t="s">
        <v>235</v>
      </c>
      <c r="AT364" s="24" t="s">
        <v>153</v>
      </c>
      <c r="AU364" s="24" t="s">
        <v>81</v>
      </c>
      <c r="AY364" s="24" t="s">
        <v>151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24" t="s">
        <v>79</v>
      </c>
      <c r="BK364" s="229">
        <f>ROUND(I364*H364,2)</f>
        <v>0</v>
      </c>
      <c r="BL364" s="24" t="s">
        <v>235</v>
      </c>
      <c r="BM364" s="24" t="s">
        <v>639</v>
      </c>
    </row>
    <row r="365" s="11" customFormat="1">
      <c r="B365" s="230"/>
      <c r="C365" s="231"/>
      <c r="D365" s="232" t="s">
        <v>159</v>
      </c>
      <c r="E365" s="233" t="s">
        <v>21</v>
      </c>
      <c r="F365" s="234" t="s">
        <v>209</v>
      </c>
      <c r="G365" s="231"/>
      <c r="H365" s="233" t="s">
        <v>21</v>
      </c>
      <c r="I365" s="235"/>
      <c r="J365" s="231"/>
      <c r="K365" s="231"/>
      <c r="L365" s="236"/>
      <c r="M365" s="237"/>
      <c r="N365" s="238"/>
      <c r="O365" s="238"/>
      <c r="P365" s="238"/>
      <c r="Q365" s="238"/>
      <c r="R365" s="238"/>
      <c r="S365" s="238"/>
      <c r="T365" s="239"/>
      <c r="AT365" s="240" t="s">
        <v>159</v>
      </c>
      <c r="AU365" s="240" t="s">
        <v>81</v>
      </c>
      <c r="AV365" s="11" t="s">
        <v>79</v>
      </c>
      <c r="AW365" s="11" t="s">
        <v>34</v>
      </c>
      <c r="AX365" s="11" t="s">
        <v>71</v>
      </c>
      <c r="AY365" s="240" t="s">
        <v>151</v>
      </c>
    </row>
    <row r="366" s="12" customFormat="1">
      <c r="B366" s="241"/>
      <c r="C366" s="242"/>
      <c r="D366" s="232" t="s">
        <v>159</v>
      </c>
      <c r="E366" s="243" t="s">
        <v>21</v>
      </c>
      <c r="F366" s="244" t="s">
        <v>311</v>
      </c>
      <c r="G366" s="242"/>
      <c r="H366" s="245">
        <v>3.6619999999999999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AT366" s="251" t="s">
        <v>159</v>
      </c>
      <c r="AU366" s="251" t="s">
        <v>81</v>
      </c>
      <c r="AV366" s="12" t="s">
        <v>81</v>
      </c>
      <c r="AW366" s="12" t="s">
        <v>34</v>
      </c>
      <c r="AX366" s="12" t="s">
        <v>71</v>
      </c>
      <c r="AY366" s="251" t="s">
        <v>151</v>
      </c>
    </row>
    <row r="367" s="12" customFormat="1">
      <c r="B367" s="241"/>
      <c r="C367" s="242"/>
      <c r="D367" s="232" t="s">
        <v>159</v>
      </c>
      <c r="E367" s="243" t="s">
        <v>21</v>
      </c>
      <c r="F367" s="244" t="s">
        <v>312</v>
      </c>
      <c r="G367" s="242"/>
      <c r="H367" s="245">
        <v>3.0640000000000001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AT367" s="251" t="s">
        <v>159</v>
      </c>
      <c r="AU367" s="251" t="s">
        <v>81</v>
      </c>
      <c r="AV367" s="12" t="s">
        <v>81</v>
      </c>
      <c r="AW367" s="12" t="s">
        <v>34</v>
      </c>
      <c r="AX367" s="12" t="s">
        <v>71</v>
      </c>
      <c r="AY367" s="251" t="s">
        <v>151</v>
      </c>
    </row>
    <row r="368" s="12" customFormat="1">
      <c r="B368" s="241"/>
      <c r="C368" s="242"/>
      <c r="D368" s="232" t="s">
        <v>159</v>
      </c>
      <c r="E368" s="243" t="s">
        <v>21</v>
      </c>
      <c r="F368" s="244" t="s">
        <v>21</v>
      </c>
      <c r="G368" s="242"/>
      <c r="H368" s="245">
        <v>0</v>
      </c>
      <c r="I368" s="246"/>
      <c r="J368" s="242"/>
      <c r="K368" s="242"/>
      <c r="L368" s="247"/>
      <c r="M368" s="248"/>
      <c r="N368" s="249"/>
      <c r="O368" s="249"/>
      <c r="P368" s="249"/>
      <c r="Q368" s="249"/>
      <c r="R368" s="249"/>
      <c r="S368" s="249"/>
      <c r="T368" s="250"/>
      <c r="AT368" s="251" t="s">
        <v>159</v>
      </c>
      <c r="AU368" s="251" t="s">
        <v>81</v>
      </c>
      <c r="AV368" s="12" t="s">
        <v>81</v>
      </c>
      <c r="AW368" s="12" t="s">
        <v>34</v>
      </c>
      <c r="AX368" s="12" t="s">
        <v>71</v>
      </c>
      <c r="AY368" s="251" t="s">
        <v>151</v>
      </c>
    </row>
    <row r="369" s="11" customFormat="1">
      <c r="B369" s="230"/>
      <c r="C369" s="231"/>
      <c r="D369" s="232" t="s">
        <v>159</v>
      </c>
      <c r="E369" s="233" t="s">
        <v>21</v>
      </c>
      <c r="F369" s="234" t="s">
        <v>613</v>
      </c>
      <c r="G369" s="231"/>
      <c r="H369" s="233" t="s">
        <v>21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159</v>
      </c>
      <c r="AU369" s="240" t="s">
        <v>81</v>
      </c>
      <c r="AV369" s="11" t="s">
        <v>79</v>
      </c>
      <c r="AW369" s="11" t="s">
        <v>34</v>
      </c>
      <c r="AX369" s="11" t="s">
        <v>71</v>
      </c>
      <c r="AY369" s="240" t="s">
        <v>151</v>
      </c>
    </row>
    <row r="370" s="12" customFormat="1">
      <c r="B370" s="241"/>
      <c r="C370" s="242"/>
      <c r="D370" s="232" t="s">
        <v>159</v>
      </c>
      <c r="E370" s="243" t="s">
        <v>21</v>
      </c>
      <c r="F370" s="244" t="s">
        <v>640</v>
      </c>
      <c r="G370" s="242"/>
      <c r="H370" s="245">
        <v>10.57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AT370" s="251" t="s">
        <v>159</v>
      </c>
      <c r="AU370" s="251" t="s">
        <v>81</v>
      </c>
      <c r="AV370" s="12" t="s">
        <v>81</v>
      </c>
      <c r="AW370" s="12" t="s">
        <v>34</v>
      </c>
      <c r="AX370" s="12" t="s">
        <v>71</v>
      </c>
      <c r="AY370" s="251" t="s">
        <v>151</v>
      </c>
    </row>
    <row r="371" s="13" customFormat="1">
      <c r="B371" s="252"/>
      <c r="C371" s="253"/>
      <c r="D371" s="232" t="s">
        <v>159</v>
      </c>
      <c r="E371" s="254" t="s">
        <v>21</v>
      </c>
      <c r="F371" s="255" t="s">
        <v>162</v>
      </c>
      <c r="G371" s="253"/>
      <c r="H371" s="256">
        <v>17.295999999999999</v>
      </c>
      <c r="I371" s="257"/>
      <c r="J371" s="253"/>
      <c r="K371" s="253"/>
      <c r="L371" s="258"/>
      <c r="M371" s="259"/>
      <c r="N371" s="260"/>
      <c r="O371" s="260"/>
      <c r="P371" s="260"/>
      <c r="Q371" s="260"/>
      <c r="R371" s="260"/>
      <c r="S371" s="260"/>
      <c r="T371" s="261"/>
      <c r="AT371" s="262" t="s">
        <v>159</v>
      </c>
      <c r="AU371" s="262" t="s">
        <v>81</v>
      </c>
      <c r="AV371" s="13" t="s">
        <v>157</v>
      </c>
      <c r="AW371" s="13" t="s">
        <v>34</v>
      </c>
      <c r="AX371" s="13" t="s">
        <v>79</v>
      </c>
      <c r="AY371" s="262" t="s">
        <v>151</v>
      </c>
    </row>
    <row r="372" s="1" customFormat="1" ht="25.5" customHeight="1">
      <c r="B372" s="46"/>
      <c r="C372" s="218" t="s">
        <v>641</v>
      </c>
      <c r="D372" s="218" t="s">
        <v>153</v>
      </c>
      <c r="E372" s="219" t="s">
        <v>642</v>
      </c>
      <c r="F372" s="220" t="s">
        <v>643</v>
      </c>
      <c r="G372" s="221" t="s">
        <v>89</v>
      </c>
      <c r="H372" s="222">
        <v>17.295999999999999</v>
      </c>
      <c r="I372" s="223"/>
      <c r="J372" s="224">
        <f>ROUND(I372*H372,2)</f>
        <v>0</v>
      </c>
      <c r="K372" s="220" t="s">
        <v>156</v>
      </c>
      <c r="L372" s="72"/>
      <c r="M372" s="225" t="s">
        <v>21</v>
      </c>
      <c r="N372" s="226" t="s">
        <v>42</v>
      </c>
      <c r="O372" s="47"/>
      <c r="P372" s="227">
        <f>O372*H372</f>
        <v>0</v>
      </c>
      <c r="Q372" s="227">
        <v>0.00066</v>
      </c>
      <c r="R372" s="227">
        <f>Q372*H372</f>
        <v>0.011415359999999999</v>
      </c>
      <c r="S372" s="227">
        <v>0</v>
      </c>
      <c r="T372" s="228">
        <f>S372*H372</f>
        <v>0</v>
      </c>
      <c r="AR372" s="24" t="s">
        <v>235</v>
      </c>
      <c r="AT372" s="24" t="s">
        <v>153</v>
      </c>
      <c r="AU372" s="24" t="s">
        <v>81</v>
      </c>
      <c r="AY372" s="24" t="s">
        <v>151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24" t="s">
        <v>79</v>
      </c>
      <c r="BK372" s="229">
        <f>ROUND(I372*H372,2)</f>
        <v>0</v>
      </c>
      <c r="BL372" s="24" t="s">
        <v>235</v>
      </c>
      <c r="BM372" s="24" t="s">
        <v>644</v>
      </c>
    </row>
    <row r="373" s="10" customFormat="1" ht="29.88" customHeight="1">
      <c r="B373" s="202"/>
      <c r="C373" s="203"/>
      <c r="D373" s="204" t="s">
        <v>70</v>
      </c>
      <c r="E373" s="216" t="s">
        <v>645</v>
      </c>
      <c r="F373" s="216" t="s">
        <v>646</v>
      </c>
      <c r="G373" s="203"/>
      <c r="H373" s="203"/>
      <c r="I373" s="206"/>
      <c r="J373" s="217">
        <f>BK373</f>
        <v>0</v>
      </c>
      <c r="K373" s="203"/>
      <c r="L373" s="208"/>
      <c r="M373" s="209"/>
      <c r="N373" s="210"/>
      <c r="O373" s="210"/>
      <c r="P373" s="211">
        <f>SUM(P374:P395)</f>
        <v>0</v>
      </c>
      <c r="Q373" s="210"/>
      <c r="R373" s="211">
        <f>SUM(R374:R395)</f>
        <v>0.067452549999999986</v>
      </c>
      <c r="S373" s="210"/>
      <c r="T373" s="212">
        <f>SUM(T374:T395)</f>
        <v>0.012144249999999999</v>
      </c>
      <c r="AR373" s="213" t="s">
        <v>81</v>
      </c>
      <c r="AT373" s="214" t="s">
        <v>70</v>
      </c>
      <c r="AU373" s="214" t="s">
        <v>79</v>
      </c>
      <c r="AY373" s="213" t="s">
        <v>151</v>
      </c>
      <c r="BK373" s="215">
        <f>SUM(BK374:BK395)</f>
        <v>0</v>
      </c>
    </row>
    <row r="374" s="1" customFormat="1" ht="16.5" customHeight="1">
      <c r="B374" s="46"/>
      <c r="C374" s="218" t="s">
        <v>647</v>
      </c>
      <c r="D374" s="218" t="s">
        <v>153</v>
      </c>
      <c r="E374" s="219" t="s">
        <v>648</v>
      </c>
      <c r="F374" s="220" t="s">
        <v>649</v>
      </c>
      <c r="G374" s="221" t="s">
        <v>89</v>
      </c>
      <c r="H374" s="222">
        <v>39.174999999999997</v>
      </c>
      <c r="I374" s="223"/>
      <c r="J374" s="224">
        <f>ROUND(I374*H374,2)</f>
        <v>0</v>
      </c>
      <c r="K374" s="220" t="s">
        <v>156</v>
      </c>
      <c r="L374" s="72"/>
      <c r="M374" s="225" t="s">
        <v>21</v>
      </c>
      <c r="N374" s="226" t="s">
        <v>42</v>
      </c>
      <c r="O374" s="47"/>
      <c r="P374" s="227">
        <f>O374*H374</f>
        <v>0</v>
      </c>
      <c r="Q374" s="227">
        <v>0.001</v>
      </c>
      <c r="R374" s="227">
        <f>Q374*H374</f>
        <v>0.039174999999999995</v>
      </c>
      <c r="S374" s="227">
        <v>0.00031</v>
      </c>
      <c r="T374" s="228">
        <f>S374*H374</f>
        <v>0.012144249999999999</v>
      </c>
      <c r="AR374" s="24" t="s">
        <v>235</v>
      </c>
      <c r="AT374" s="24" t="s">
        <v>153</v>
      </c>
      <c r="AU374" s="24" t="s">
        <v>81</v>
      </c>
      <c r="AY374" s="24" t="s">
        <v>151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24" t="s">
        <v>79</v>
      </c>
      <c r="BK374" s="229">
        <f>ROUND(I374*H374,2)</f>
        <v>0</v>
      </c>
      <c r="BL374" s="24" t="s">
        <v>235</v>
      </c>
      <c r="BM374" s="24" t="s">
        <v>650</v>
      </c>
    </row>
    <row r="375" s="12" customFormat="1">
      <c r="B375" s="241"/>
      <c r="C375" s="242"/>
      <c r="D375" s="232" t="s">
        <v>159</v>
      </c>
      <c r="E375" s="243" t="s">
        <v>21</v>
      </c>
      <c r="F375" s="244" t="s">
        <v>651</v>
      </c>
      <c r="G375" s="242"/>
      <c r="H375" s="245">
        <v>40.174999999999997</v>
      </c>
      <c r="I375" s="246"/>
      <c r="J375" s="242"/>
      <c r="K375" s="242"/>
      <c r="L375" s="247"/>
      <c r="M375" s="248"/>
      <c r="N375" s="249"/>
      <c r="O375" s="249"/>
      <c r="P375" s="249"/>
      <c r="Q375" s="249"/>
      <c r="R375" s="249"/>
      <c r="S375" s="249"/>
      <c r="T375" s="250"/>
      <c r="AT375" s="251" t="s">
        <v>159</v>
      </c>
      <c r="AU375" s="251" t="s">
        <v>81</v>
      </c>
      <c r="AV375" s="12" t="s">
        <v>81</v>
      </c>
      <c r="AW375" s="12" t="s">
        <v>34</v>
      </c>
      <c r="AX375" s="12" t="s">
        <v>71</v>
      </c>
      <c r="AY375" s="251" t="s">
        <v>151</v>
      </c>
    </row>
    <row r="376" s="12" customFormat="1">
      <c r="B376" s="241"/>
      <c r="C376" s="242"/>
      <c r="D376" s="232" t="s">
        <v>159</v>
      </c>
      <c r="E376" s="243" t="s">
        <v>21</v>
      </c>
      <c r="F376" s="244" t="s">
        <v>652</v>
      </c>
      <c r="G376" s="242"/>
      <c r="H376" s="245">
        <v>-1</v>
      </c>
      <c r="I376" s="246"/>
      <c r="J376" s="242"/>
      <c r="K376" s="242"/>
      <c r="L376" s="247"/>
      <c r="M376" s="248"/>
      <c r="N376" s="249"/>
      <c r="O376" s="249"/>
      <c r="P376" s="249"/>
      <c r="Q376" s="249"/>
      <c r="R376" s="249"/>
      <c r="S376" s="249"/>
      <c r="T376" s="250"/>
      <c r="AT376" s="251" t="s">
        <v>159</v>
      </c>
      <c r="AU376" s="251" t="s">
        <v>81</v>
      </c>
      <c r="AV376" s="12" t="s">
        <v>81</v>
      </c>
      <c r="AW376" s="12" t="s">
        <v>34</v>
      </c>
      <c r="AX376" s="12" t="s">
        <v>71</v>
      </c>
      <c r="AY376" s="251" t="s">
        <v>151</v>
      </c>
    </row>
    <row r="377" s="13" customFormat="1">
      <c r="B377" s="252"/>
      <c r="C377" s="253"/>
      <c r="D377" s="232" t="s">
        <v>159</v>
      </c>
      <c r="E377" s="254" t="s">
        <v>21</v>
      </c>
      <c r="F377" s="255" t="s">
        <v>162</v>
      </c>
      <c r="G377" s="253"/>
      <c r="H377" s="256">
        <v>39.174999999999997</v>
      </c>
      <c r="I377" s="257"/>
      <c r="J377" s="253"/>
      <c r="K377" s="253"/>
      <c r="L377" s="258"/>
      <c r="M377" s="259"/>
      <c r="N377" s="260"/>
      <c r="O377" s="260"/>
      <c r="P377" s="260"/>
      <c r="Q377" s="260"/>
      <c r="R377" s="260"/>
      <c r="S377" s="260"/>
      <c r="T377" s="261"/>
      <c r="AT377" s="262" t="s">
        <v>159</v>
      </c>
      <c r="AU377" s="262" t="s">
        <v>81</v>
      </c>
      <c r="AV377" s="13" t="s">
        <v>157</v>
      </c>
      <c r="AW377" s="13" t="s">
        <v>34</v>
      </c>
      <c r="AX377" s="13" t="s">
        <v>79</v>
      </c>
      <c r="AY377" s="262" t="s">
        <v>151</v>
      </c>
    </row>
    <row r="378" s="1" customFormat="1" ht="25.5" customHeight="1">
      <c r="B378" s="46"/>
      <c r="C378" s="218" t="s">
        <v>328</v>
      </c>
      <c r="D378" s="218" t="s">
        <v>153</v>
      </c>
      <c r="E378" s="219" t="s">
        <v>653</v>
      </c>
      <c r="F378" s="220" t="s">
        <v>654</v>
      </c>
      <c r="G378" s="221" t="s">
        <v>283</v>
      </c>
      <c r="H378" s="222">
        <v>10</v>
      </c>
      <c r="I378" s="223"/>
      <c r="J378" s="224">
        <f>ROUND(I378*H378,2)</f>
        <v>0</v>
      </c>
      <c r="K378" s="220" t="s">
        <v>156</v>
      </c>
      <c r="L378" s="72"/>
      <c r="M378" s="225" t="s">
        <v>21</v>
      </c>
      <c r="N378" s="226" t="s">
        <v>42</v>
      </c>
      <c r="O378" s="47"/>
      <c r="P378" s="227">
        <f>O378*H378</f>
        <v>0</v>
      </c>
      <c r="Q378" s="227">
        <v>0</v>
      </c>
      <c r="R378" s="227">
        <f>Q378*H378</f>
        <v>0</v>
      </c>
      <c r="S378" s="227">
        <v>0</v>
      </c>
      <c r="T378" s="228">
        <f>S378*H378</f>
        <v>0</v>
      </c>
      <c r="AR378" s="24" t="s">
        <v>235</v>
      </c>
      <c r="AT378" s="24" t="s">
        <v>153</v>
      </c>
      <c r="AU378" s="24" t="s">
        <v>81</v>
      </c>
      <c r="AY378" s="24" t="s">
        <v>151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24" t="s">
        <v>79</v>
      </c>
      <c r="BK378" s="229">
        <f>ROUND(I378*H378,2)</f>
        <v>0</v>
      </c>
      <c r="BL378" s="24" t="s">
        <v>235</v>
      </c>
      <c r="BM378" s="24" t="s">
        <v>655</v>
      </c>
    </row>
    <row r="379" s="11" customFormat="1">
      <c r="B379" s="230"/>
      <c r="C379" s="231"/>
      <c r="D379" s="232" t="s">
        <v>159</v>
      </c>
      <c r="E379" s="233" t="s">
        <v>21</v>
      </c>
      <c r="F379" s="234" t="s">
        <v>278</v>
      </c>
      <c r="G379" s="231"/>
      <c r="H379" s="233" t="s">
        <v>21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AT379" s="240" t="s">
        <v>159</v>
      </c>
      <c r="AU379" s="240" t="s">
        <v>81</v>
      </c>
      <c r="AV379" s="11" t="s">
        <v>79</v>
      </c>
      <c r="AW379" s="11" t="s">
        <v>34</v>
      </c>
      <c r="AX379" s="11" t="s">
        <v>71</v>
      </c>
      <c r="AY379" s="240" t="s">
        <v>151</v>
      </c>
    </row>
    <row r="380" s="12" customFormat="1">
      <c r="B380" s="241"/>
      <c r="C380" s="242"/>
      <c r="D380" s="232" t="s">
        <v>159</v>
      </c>
      <c r="E380" s="243" t="s">
        <v>21</v>
      </c>
      <c r="F380" s="244" t="s">
        <v>656</v>
      </c>
      <c r="G380" s="242"/>
      <c r="H380" s="245">
        <v>10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AT380" s="251" t="s">
        <v>159</v>
      </c>
      <c r="AU380" s="251" t="s">
        <v>81</v>
      </c>
      <c r="AV380" s="12" t="s">
        <v>81</v>
      </c>
      <c r="AW380" s="12" t="s">
        <v>34</v>
      </c>
      <c r="AX380" s="12" t="s">
        <v>71</v>
      </c>
      <c r="AY380" s="251" t="s">
        <v>151</v>
      </c>
    </row>
    <row r="381" s="13" customFormat="1">
      <c r="B381" s="252"/>
      <c r="C381" s="253"/>
      <c r="D381" s="232" t="s">
        <v>159</v>
      </c>
      <c r="E381" s="254" t="s">
        <v>21</v>
      </c>
      <c r="F381" s="255" t="s">
        <v>162</v>
      </c>
      <c r="G381" s="253"/>
      <c r="H381" s="256">
        <v>10</v>
      </c>
      <c r="I381" s="257"/>
      <c r="J381" s="253"/>
      <c r="K381" s="253"/>
      <c r="L381" s="258"/>
      <c r="M381" s="259"/>
      <c r="N381" s="260"/>
      <c r="O381" s="260"/>
      <c r="P381" s="260"/>
      <c r="Q381" s="260"/>
      <c r="R381" s="260"/>
      <c r="S381" s="260"/>
      <c r="T381" s="261"/>
      <c r="AT381" s="262" t="s">
        <v>159</v>
      </c>
      <c r="AU381" s="262" t="s">
        <v>81</v>
      </c>
      <c r="AV381" s="13" t="s">
        <v>157</v>
      </c>
      <c r="AW381" s="13" t="s">
        <v>34</v>
      </c>
      <c r="AX381" s="13" t="s">
        <v>79</v>
      </c>
      <c r="AY381" s="262" t="s">
        <v>151</v>
      </c>
    </row>
    <row r="382" s="1" customFormat="1" ht="16.5" customHeight="1">
      <c r="B382" s="46"/>
      <c r="C382" s="276" t="s">
        <v>368</v>
      </c>
      <c r="D382" s="276" t="s">
        <v>292</v>
      </c>
      <c r="E382" s="277" t="s">
        <v>657</v>
      </c>
      <c r="F382" s="278" t="s">
        <v>658</v>
      </c>
      <c r="G382" s="279" t="s">
        <v>283</v>
      </c>
      <c r="H382" s="280">
        <v>10.5</v>
      </c>
      <c r="I382" s="281"/>
      <c r="J382" s="282">
        <f>ROUND(I382*H382,2)</f>
        <v>0</v>
      </c>
      <c r="K382" s="278" t="s">
        <v>156</v>
      </c>
      <c r="L382" s="283"/>
      <c r="M382" s="284" t="s">
        <v>21</v>
      </c>
      <c r="N382" s="285" t="s">
        <v>42</v>
      </c>
      <c r="O382" s="47"/>
      <c r="P382" s="227">
        <f>O382*H382</f>
        <v>0</v>
      </c>
      <c r="Q382" s="227">
        <v>0</v>
      </c>
      <c r="R382" s="227">
        <f>Q382*H382</f>
        <v>0</v>
      </c>
      <c r="S382" s="227">
        <v>0</v>
      </c>
      <c r="T382" s="228">
        <f>S382*H382</f>
        <v>0</v>
      </c>
      <c r="AR382" s="24" t="s">
        <v>330</v>
      </c>
      <c r="AT382" s="24" t="s">
        <v>292</v>
      </c>
      <c r="AU382" s="24" t="s">
        <v>81</v>
      </c>
      <c r="AY382" s="24" t="s">
        <v>151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24" t="s">
        <v>79</v>
      </c>
      <c r="BK382" s="229">
        <f>ROUND(I382*H382,2)</f>
        <v>0</v>
      </c>
      <c r="BL382" s="24" t="s">
        <v>235</v>
      </c>
      <c r="BM382" s="24" t="s">
        <v>659</v>
      </c>
    </row>
    <row r="383" s="12" customFormat="1">
      <c r="B383" s="241"/>
      <c r="C383" s="242"/>
      <c r="D383" s="232" t="s">
        <v>159</v>
      </c>
      <c r="E383" s="242"/>
      <c r="F383" s="244" t="s">
        <v>660</v>
      </c>
      <c r="G383" s="242"/>
      <c r="H383" s="245">
        <v>10.5</v>
      </c>
      <c r="I383" s="246"/>
      <c r="J383" s="242"/>
      <c r="K383" s="242"/>
      <c r="L383" s="247"/>
      <c r="M383" s="248"/>
      <c r="N383" s="249"/>
      <c r="O383" s="249"/>
      <c r="P383" s="249"/>
      <c r="Q383" s="249"/>
      <c r="R383" s="249"/>
      <c r="S383" s="249"/>
      <c r="T383" s="250"/>
      <c r="AT383" s="251" t="s">
        <v>159</v>
      </c>
      <c r="AU383" s="251" t="s">
        <v>81</v>
      </c>
      <c r="AV383" s="12" t="s">
        <v>81</v>
      </c>
      <c r="AW383" s="12" t="s">
        <v>6</v>
      </c>
      <c r="AX383" s="12" t="s">
        <v>79</v>
      </c>
      <c r="AY383" s="251" t="s">
        <v>151</v>
      </c>
    </row>
    <row r="384" s="1" customFormat="1" ht="16.5" customHeight="1">
      <c r="B384" s="46"/>
      <c r="C384" s="218" t="s">
        <v>393</v>
      </c>
      <c r="D384" s="218" t="s">
        <v>153</v>
      </c>
      <c r="E384" s="219" t="s">
        <v>661</v>
      </c>
      <c r="F384" s="220" t="s">
        <v>662</v>
      </c>
      <c r="G384" s="221" t="s">
        <v>89</v>
      </c>
      <c r="H384" s="222">
        <v>50.664999999999999</v>
      </c>
      <c r="I384" s="223"/>
      <c r="J384" s="224">
        <f>ROUND(I384*H384,2)</f>
        <v>0</v>
      </c>
      <c r="K384" s="220" t="s">
        <v>156</v>
      </c>
      <c r="L384" s="72"/>
      <c r="M384" s="225" t="s">
        <v>21</v>
      </c>
      <c r="N384" s="226" t="s">
        <v>42</v>
      </c>
      <c r="O384" s="47"/>
      <c r="P384" s="227">
        <f>O384*H384</f>
        <v>0</v>
      </c>
      <c r="Q384" s="227">
        <v>0</v>
      </c>
      <c r="R384" s="227">
        <f>Q384*H384</f>
        <v>0</v>
      </c>
      <c r="S384" s="227">
        <v>0</v>
      </c>
      <c r="T384" s="228">
        <f>S384*H384</f>
        <v>0</v>
      </c>
      <c r="AR384" s="24" t="s">
        <v>235</v>
      </c>
      <c r="AT384" s="24" t="s">
        <v>153</v>
      </c>
      <c r="AU384" s="24" t="s">
        <v>81</v>
      </c>
      <c r="AY384" s="24" t="s">
        <v>151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24" t="s">
        <v>79</v>
      </c>
      <c r="BK384" s="229">
        <f>ROUND(I384*H384,2)</f>
        <v>0</v>
      </c>
      <c r="BL384" s="24" t="s">
        <v>235</v>
      </c>
      <c r="BM384" s="24" t="s">
        <v>663</v>
      </c>
    </row>
    <row r="385" s="1" customFormat="1" ht="16.5" customHeight="1">
      <c r="B385" s="46"/>
      <c r="C385" s="218" t="s">
        <v>664</v>
      </c>
      <c r="D385" s="218" t="s">
        <v>153</v>
      </c>
      <c r="E385" s="219" t="s">
        <v>665</v>
      </c>
      <c r="F385" s="220" t="s">
        <v>666</v>
      </c>
      <c r="G385" s="221" t="s">
        <v>89</v>
      </c>
      <c r="H385" s="222">
        <v>50.664999999999999</v>
      </c>
      <c r="I385" s="223"/>
      <c r="J385" s="224">
        <f>ROUND(I385*H385,2)</f>
        <v>0</v>
      </c>
      <c r="K385" s="220" t="s">
        <v>156</v>
      </c>
      <c r="L385" s="72"/>
      <c r="M385" s="225" t="s">
        <v>21</v>
      </c>
      <c r="N385" s="226" t="s">
        <v>42</v>
      </c>
      <c r="O385" s="47"/>
      <c r="P385" s="227">
        <f>O385*H385</f>
        <v>0</v>
      </c>
      <c r="Q385" s="227">
        <v>0.00020000000000000001</v>
      </c>
      <c r="R385" s="227">
        <f>Q385*H385</f>
        <v>0.010133</v>
      </c>
      <c r="S385" s="227">
        <v>0</v>
      </c>
      <c r="T385" s="228">
        <f>S385*H385</f>
        <v>0</v>
      </c>
      <c r="AR385" s="24" t="s">
        <v>235</v>
      </c>
      <c r="AT385" s="24" t="s">
        <v>153</v>
      </c>
      <c r="AU385" s="24" t="s">
        <v>81</v>
      </c>
      <c r="AY385" s="24" t="s">
        <v>151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24" t="s">
        <v>79</v>
      </c>
      <c r="BK385" s="229">
        <f>ROUND(I385*H385,2)</f>
        <v>0</v>
      </c>
      <c r="BL385" s="24" t="s">
        <v>235</v>
      </c>
      <c r="BM385" s="24" t="s">
        <v>667</v>
      </c>
    </row>
    <row r="386" s="11" customFormat="1">
      <c r="B386" s="230"/>
      <c r="C386" s="231"/>
      <c r="D386" s="232" t="s">
        <v>159</v>
      </c>
      <c r="E386" s="233" t="s">
        <v>21</v>
      </c>
      <c r="F386" s="234" t="s">
        <v>250</v>
      </c>
      <c r="G386" s="231"/>
      <c r="H386" s="233" t="s">
        <v>21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AT386" s="240" t="s">
        <v>159</v>
      </c>
      <c r="AU386" s="240" t="s">
        <v>81</v>
      </c>
      <c r="AV386" s="11" t="s">
        <v>79</v>
      </c>
      <c r="AW386" s="11" t="s">
        <v>34</v>
      </c>
      <c r="AX386" s="11" t="s">
        <v>71</v>
      </c>
      <c r="AY386" s="240" t="s">
        <v>151</v>
      </c>
    </row>
    <row r="387" s="12" customFormat="1">
      <c r="B387" s="241"/>
      <c r="C387" s="242"/>
      <c r="D387" s="232" t="s">
        <v>159</v>
      </c>
      <c r="E387" s="243" t="s">
        <v>21</v>
      </c>
      <c r="F387" s="244" t="s">
        <v>668</v>
      </c>
      <c r="G387" s="242"/>
      <c r="H387" s="245">
        <v>6.5999999999999996</v>
      </c>
      <c r="I387" s="246"/>
      <c r="J387" s="242"/>
      <c r="K387" s="242"/>
      <c r="L387" s="247"/>
      <c r="M387" s="248"/>
      <c r="N387" s="249"/>
      <c r="O387" s="249"/>
      <c r="P387" s="249"/>
      <c r="Q387" s="249"/>
      <c r="R387" s="249"/>
      <c r="S387" s="249"/>
      <c r="T387" s="250"/>
      <c r="AT387" s="251" t="s">
        <v>159</v>
      </c>
      <c r="AU387" s="251" t="s">
        <v>81</v>
      </c>
      <c r="AV387" s="12" t="s">
        <v>81</v>
      </c>
      <c r="AW387" s="12" t="s">
        <v>34</v>
      </c>
      <c r="AX387" s="12" t="s">
        <v>71</v>
      </c>
      <c r="AY387" s="251" t="s">
        <v>151</v>
      </c>
    </row>
    <row r="388" s="12" customFormat="1">
      <c r="B388" s="241"/>
      <c r="C388" s="242"/>
      <c r="D388" s="232" t="s">
        <v>159</v>
      </c>
      <c r="E388" s="243" t="s">
        <v>21</v>
      </c>
      <c r="F388" s="244" t="s">
        <v>279</v>
      </c>
      <c r="G388" s="242"/>
      <c r="H388" s="245">
        <v>41.075000000000003</v>
      </c>
      <c r="I388" s="246"/>
      <c r="J388" s="242"/>
      <c r="K388" s="242"/>
      <c r="L388" s="247"/>
      <c r="M388" s="248"/>
      <c r="N388" s="249"/>
      <c r="O388" s="249"/>
      <c r="P388" s="249"/>
      <c r="Q388" s="249"/>
      <c r="R388" s="249"/>
      <c r="S388" s="249"/>
      <c r="T388" s="250"/>
      <c r="AT388" s="251" t="s">
        <v>159</v>
      </c>
      <c r="AU388" s="251" t="s">
        <v>81</v>
      </c>
      <c r="AV388" s="12" t="s">
        <v>81</v>
      </c>
      <c r="AW388" s="12" t="s">
        <v>34</v>
      </c>
      <c r="AX388" s="12" t="s">
        <v>71</v>
      </c>
      <c r="AY388" s="251" t="s">
        <v>151</v>
      </c>
    </row>
    <row r="389" s="12" customFormat="1">
      <c r="B389" s="241"/>
      <c r="C389" s="242"/>
      <c r="D389" s="232" t="s">
        <v>159</v>
      </c>
      <c r="E389" s="243" t="s">
        <v>21</v>
      </c>
      <c r="F389" s="244" t="s">
        <v>669</v>
      </c>
      <c r="G389" s="242"/>
      <c r="H389" s="245">
        <v>2.9900000000000002</v>
      </c>
      <c r="I389" s="246"/>
      <c r="J389" s="242"/>
      <c r="K389" s="242"/>
      <c r="L389" s="247"/>
      <c r="M389" s="248"/>
      <c r="N389" s="249"/>
      <c r="O389" s="249"/>
      <c r="P389" s="249"/>
      <c r="Q389" s="249"/>
      <c r="R389" s="249"/>
      <c r="S389" s="249"/>
      <c r="T389" s="250"/>
      <c r="AT389" s="251" t="s">
        <v>159</v>
      </c>
      <c r="AU389" s="251" t="s">
        <v>81</v>
      </c>
      <c r="AV389" s="12" t="s">
        <v>81</v>
      </c>
      <c r="AW389" s="12" t="s">
        <v>34</v>
      </c>
      <c r="AX389" s="12" t="s">
        <v>71</v>
      </c>
      <c r="AY389" s="251" t="s">
        <v>151</v>
      </c>
    </row>
    <row r="390" s="13" customFormat="1">
      <c r="B390" s="252"/>
      <c r="C390" s="253"/>
      <c r="D390" s="232" t="s">
        <v>159</v>
      </c>
      <c r="E390" s="254" t="s">
        <v>21</v>
      </c>
      <c r="F390" s="255" t="s">
        <v>162</v>
      </c>
      <c r="G390" s="253"/>
      <c r="H390" s="256">
        <v>50.664999999999999</v>
      </c>
      <c r="I390" s="257"/>
      <c r="J390" s="253"/>
      <c r="K390" s="253"/>
      <c r="L390" s="258"/>
      <c r="M390" s="259"/>
      <c r="N390" s="260"/>
      <c r="O390" s="260"/>
      <c r="P390" s="260"/>
      <c r="Q390" s="260"/>
      <c r="R390" s="260"/>
      <c r="S390" s="260"/>
      <c r="T390" s="261"/>
      <c r="AT390" s="262" t="s">
        <v>159</v>
      </c>
      <c r="AU390" s="262" t="s">
        <v>81</v>
      </c>
      <c r="AV390" s="13" t="s">
        <v>157</v>
      </c>
      <c r="AW390" s="13" t="s">
        <v>34</v>
      </c>
      <c r="AX390" s="13" t="s">
        <v>79</v>
      </c>
      <c r="AY390" s="262" t="s">
        <v>151</v>
      </c>
    </row>
    <row r="391" s="1" customFormat="1" ht="25.5" customHeight="1">
      <c r="B391" s="46"/>
      <c r="C391" s="218" t="s">
        <v>670</v>
      </c>
      <c r="D391" s="218" t="s">
        <v>153</v>
      </c>
      <c r="E391" s="219" t="s">
        <v>671</v>
      </c>
      <c r="F391" s="220" t="s">
        <v>672</v>
      </c>
      <c r="G391" s="221" t="s">
        <v>89</v>
      </c>
      <c r="H391" s="222">
        <v>50.664999999999999</v>
      </c>
      <c r="I391" s="223"/>
      <c r="J391" s="224">
        <f>ROUND(I391*H391,2)</f>
        <v>0</v>
      </c>
      <c r="K391" s="220" t="s">
        <v>156</v>
      </c>
      <c r="L391" s="72"/>
      <c r="M391" s="225" t="s">
        <v>21</v>
      </c>
      <c r="N391" s="226" t="s">
        <v>42</v>
      </c>
      <c r="O391" s="47"/>
      <c r="P391" s="227">
        <f>O391*H391</f>
        <v>0</v>
      </c>
      <c r="Q391" s="227">
        <v>0.00027</v>
      </c>
      <c r="R391" s="227">
        <f>Q391*H391</f>
        <v>0.01367955</v>
      </c>
      <c r="S391" s="227">
        <v>0</v>
      </c>
      <c r="T391" s="228">
        <f>S391*H391</f>
        <v>0</v>
      </c>
      <c r="AR391" s="24" t="s">
        <v>235</v>
      </c>
      <c r="AT391" s="24" t="s">
        <v>153</v>
      </c>
      <c r="AU391" s="24" t="s">
        <v>81</v>
      </c>
      <c r="AY391" s="24" t="s">
        <v>151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24" t="s">
        <v>79</v>
      </c>
      <c r="BK391" s="229">
        <f>ROUND(I391*H391,2)</f>
        <v>0</v>
      </c>
      <c r="BL391" s="24" t="s">
        <v>235</v>
      </c>
      <c r="BM391" s="24" t="s">
        <v>673</v>
      </c>
    </row>
    <row r="392" s="1" customFormat="1" ht="16.5" customHeight="1">
      <c r="B392" s="46"/>
      <c r="C392" s="218" t="s">
        <v>674</v>
      </c>
      <c r="D392" s="218" t="s">
        <v>153</v>
      </c>
      <c r="E392" s="219" t="s">
        <v>675</v>
      </c>
      <c r="F392" s="220" t="s">
        <v>676</v>
      </c>
      <c r="G392" s="221" t="s">
        <v>89</v>
      </c>
      <c r="H392" s="222">
        <v>0.5</v>
      </c>
      <c r="I392" s="223"/>
      <c r="J392" s="224">
        <f>ROUND(I392*H392,2)</f>
        <v>0</v>
      </c>
      <c r="K392" s="220" t="s">
        <v>156</v>
      </c>
      <c r="L392" s="72"/>
      <c r="M392" s="225" t="s">
        <v>21</v>
      </c>
      <c r="N392" s="226" t="s">
        <v>42</v>
      </c>
      <c r="O392" s="47"/>
      <c r="P392" s="227">
        <f>O392*H392</f>
        <v>0</v>
      </c>
      <c r="Q392" s="227">
        <v>0.0089300000000000004</v>
      </c>
      <c r="R392" s="227">
        <f>Q392*H392</f>
        <v>0.0044650000000000002</v>
      </c>
      <c r="S392" s="227">
        <v>0</v>
      </c>
      <c r="T392" s="228">
        <f>S392*H392</f>
        <v>0</v>
      </c>
      <c r="AR392" s="24" t="s">
        <v>235</v>
      </c>
      <c r="AT392" s="24" t="s">
        <v>153</v>
      </c>
      <c r="AU392" s="24" t="s">
        <v>81</v>
      </c>
      <c r="AY392" s="24" t="s">
        <v>151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24" t="s">
        <v>79</v>
      </c>
      <c r="BK392" s="229">
        <f>ROUND(I392*H392,2)</f>
        <v>0</v>
      </c>
      <c r="BL392" s="24" t="s">
        <v>235</v>
      </c>
      <c r="BM392" s="24" t="s">
        <v>677</v>
      </c>
    </row>
    <row r="393" s="11" customFormat="1">
      <c r="B393" s="230"/>
      <c r="C393" s="231"/>
      <c r="D393" s="232" t="s">
        <v>159</v>
      </c>
      <c r="E393" s="233" t="s">
        <v>21</v>
      </c>
      <c r="F393" s="234" t="s">
        <v>678</v>
      </c>
      <c r="G393" s="231"/>
      <c r="H393" s="233" t="s">
        <v>21</v>
      </c>
      <c r="I393" s="235"/>
      <c r="J393" s="231"/>
      <c r="K393" s="231"/>
      <c r="L393" s="236"/>
      <c r="M393" s="237"/>
      <c r="N393" s="238"/>
      <c r="O393" s="238"/>
      <c r="P393" s="238"/>
      <c r="Q393" s="238"/>
      <c r="R393" s="238"/>
      <c r="S393" s="238"/>
      <c r="T393" s="239"/>
      <c r="AT393" s="240" t="s">
        <v>159</v>
      </c>
      <c r="AU393" s="240" t="s">
        <v>81</v>
      </c>
      <c r="AV393" s="11" t="s">
        <v>79</v>
      </c>
      <c r="AW393" s="11" t="s">
        <v>34</v>
      </c>
      <c r="AX393" s="11" t="s">
        <v>71</v>
      </c>
      <c r="AY393" s="240" t="s">
        <v>151</v>
      </c>
    </row>
    <row r="394" s="12" customFormat="1">
      <c r="B394" s="241"/>
      <c r="C394" s="242"/>
      <c r="D394" s="232" t="s">
        <v>159</v>
      </c>
      <c r="E394" s="243" t="s">
        <v>21</v>
      </c>
      <c r="F394" s="244" t="s">
        <v>679</v>
      </c>
      <c r="G394" s="242"/>
      <c r="H394" s="245">
        <v>0.5</v>
      </c>
      <c r="I394" s="246"/>
      <c r="J394" s="242"/>
      <c r="K394" s="242"/>
      <c r="L394" s="247"/>
      <c r="M394" s="248"/>
      <c r="N394" s="249"/>
      <c r="O394" s="249"/>
      <c r="P394" s="249"/>
      <c r="Q394" s="249"/>
      <c r="R394" s="249"/>
      <c r="S394" s="249"/>
      <c r="T394" s="250"/>
      <c r="AT394" s="251" t="s">
        <v>159</v>
      </c>
      <c r="AU394" s="251" t="s">
        <v>81</v>
      </c>
      <c r="AV394" s="12" t="s">
        <v>81</v>
      </c>
      <c r="AW394" s="12" t="s">
        <v>34</v>
      </c>
      <c r="AX394" s="12" t="s">
        <v>79</v>
      </c>
      <c r="AY394" s="251" t="s">
        <v>151</v>
      </c>
    </row>
    <row r="395" s="1" customFormat="1" ht="38.25" customHeight="1">
      <c r="B395" s="46"/>
      <c r="C395" s="218" t="s">
        <v>680</v>
      </c>
      <c r="D395" s="218" t="s">
        <v>153</v>
      </c>
      <c r="E395" s="219" t="s">
        <v>681</v>
      </c>
      <c r="F395" s="220" t="s">
        <v>682</v>
      </c>
      <c r="G395" s="221" t="s">
        <v>262</v>
      </c>
      <c r="H395" s="222">
        <v>2</v>
      </c>
      <c r="I395" s="223"/>
      <c r="J395" s="224">
        <f>ROUND(I395*H395,2)</f>
        <v>0</v>
      </c>
      <c r="K395" s="220" t="s">
        <v>156</v>
      </c>
      <c r="L395" s="72"/>
      <c r="M395" s="225" t="s">
        <v>21</v>
      </c>
      <c r="N395" s="226" t="s">
        <v>42</v>
      </c>
      <c r="O395" s="47"/>
      <c r="P395" s="227">
        <f>O395*H395</f>
        <v>0</v>
      </c>
      <c r="Q395" s="227">
        <v>0</v>
      </c>
      <c r="R395" s="227">
        <f>Q395*H395</f>
        <v>0</v>
      </c>
      <c r="S395" s="227">
        <v>0</v>
      </c>
      <c r="T395" s="228">
        <f>S395*H395</f>
        <v>0</v>
      </c>
      <c r="AR395" s="24" t="s">
        <v>235</v>
      </c>
      <c r="AT395" s="24" t="s">
        <v>153</v>
      </c>
      <c r="AU395" s="24" t="s">
        <v>81</v>
      </c>
      <c r="AY395" s="24" t="s">
        <v>151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24" t="s">
        <v>79</v>
      </c>
      <c r="BK395" s="229">
        <f>ROUND(I395*H395,2)</f>
        <v>0</v>
      </c>
      <c r="BL395" s="24" t="s">
        <v>235</v>
      </c>
      <c r="BM395" s="24" t="s">
        <v>683</v>
      </c>
    </row>
    <row r="396" s="10" customFormat="1" ht="29.88" customHeight="1">
      <c r="B396" s="202"/>
      <c r="C396" s="203"/>
      <c r="D396" s="204" t="s">
        <v>70</v>
      </c>
      <c r="E396" s="216" t="s">
        <v>684</v>
      </c>
      <c r="F396" s="216" t="s">
        <v>685</v>
      </c>
      <c r="G396" s="203"/>
      <c r="H396" s="203"/>
      <c r="I396" s="206"/>
      <c r="J396" s="217">
        <f>BK396</f>
        <v>0</v>
      </c>
      <c r="K396" s="203"/>
      <c r="L396" s="208"/>
      <c r="M396" s="209"/>
      <c r="N396" s="210"/>
      <c r="O396" s="210"/>
      <c r="P396" s="211">
        <f>SUM(P397:P399)</f>
        <v>0</v>
      </c>
      <c r="Q396" s="210"/>
      <c r="R396" s="211">
        <f>SUM(R397:R399)</f>
        <v>0</v>
      </c>
      <c r="S396" s="210"/>
      <c r="T396" s="212">
        <f>SUM(T397:T399)</f>
        <v>0.0090000000000000011</v>
      </c>
      <c r="AR396" s="213" t="s">
        <v>81</v>
      </c>
      <c r="AT396" s="214" t="s">
        <v>70</v>
      </c>
      <c r="AU396" s="214" t="s">
        <v>79</v>
      </c>
      <c r="AY396" s="213" t="s">
        <v>151</v>
      </c>
      <c r="BK396" s="215">
        <f>SUM(BK397:BK399)</f>
        <v>0</v>
      </c>
    </row>
    <row r="397" s="1" customFormat="1" ht="16.5" customHeight="1">
      <c r="B397" s="46"/>
      <c r="C397" s="218" t="s">
        <v>686</v>
      </c>
      <c r="D397" s="218" t="s">
        <v>153</v>
      </c>
      <c r="E397" s="219" t="s">
        <v>687</v>
      </c>
      <c r="F397" s="220" t="s">
        <v>688</v>
      </c>
      <c r="G397" s="221" t="s">
        <v>89</v>
      </c>
      <c r="H397" s="222">
        <v>0.90000000000000002</v>
      </c>
      <c r="I397" s="223"/>
      <c r="J397" s="224">
        <f>ROUND(I397*H397,2)</f>
        <v>0</v>
      </c>
      <c r="K397" s="220" t="s">
        <v>156</v>
      </c>
      <c r="L397" s="72"/>
      <c r="M397" s="225" t="s">
        <v>21</v>
      </c>
      <c r="N397" s="226" t="s">
        <v>42</v>
      </c>
      <c r="O397" s="47"/>
      <c r="P397" s="227">
        <f>O397*H397</f>
        <v>0</v>
      </c>
      <c r="Q397" s="227">
        <v>0</v>
      </c>
      <c r="R397" s="227">
        <f>Q397*H397</f>
        <v>0</v>
      </c>
      <c r="S397" s="227">
        <v>0.01</v>
      </c>
      <c r="T397" s="228">
        <f>S397*H397</f>
        <v>0.0090000000000000011</v>
      </c>
      <c r="AR397" s="24" t="s">
        <v>235</v>
      </c>
      <c r="AT397" s="24" t="s">
        <v>153</v>
      </c>
      <c r="AU397" s="24" t="s">
        <v>81</v>
      </c>
      <c r="AY397" s="24" t="s">
        <v>151</v>
      </c>
      <c r="BE397" s="229">
        <f>IF(N397="základní",J397,0)</f>
        <v>0</v>
      </c>
      <c r="BF397" s="229">
        <f>IF(N397="snížená",J397,0)</f>
        <v>0</v>
      </c>
      <c r="BG397" s="229">
        <f>IF(N397="zákl. přenesená",J397,0)</f>
        <v>0</v>
      </c>
      <c r="BH397" s="229">
        <f>IF(N397="sníž. přenesená",J397,0)</f>
        <v>0</v>
      </c>
      <c r="BI397" s="229">
        <f>IF(N397="nulová",J397,0)</f>
        <v>0</v>
      </c>
      <c r="BJ397" s="24" t="s">
        <v>79</v>
      </c>
      <c r="BK397" s="229">
        <f>ROUND(I397*H397,2)</f>
        <v>0</v>
      </c>
      <c r="BL397" s="24" t="s">
        <v>235</v>
      </c>
      <c r="BM397" s="24" t="s">
        <v>689</v>
      </c>
    </row>
    <row r="398" s="12" customFormat="1">
      <c r="B398" s="241"/>
      <c r="C398" s="242"/>
      <c r="D398" s="232" t="s">
        <v>159</v>
      </c>
      <c r="E398" s="243" t="s">
        <v>21</v>
      </c>
      <c r="F398" s="244" t="s">
        <v>425</v>
      </c>
      <c r="G398" s="242"/>
      <c r="H398" s="245">
        <v>0.90000000000000002</v>
      </c>
      <c r="I398" s="246"/>
      <c r="J398" s="242"/>
      <c r="K398" s="242"/>
      <c r="L398" s="247"/>
      <c r="M398" s="248"/>
      <c r="N398" s="249"/>
      <c r="O398" s="249"/>
      <c r="P398" s="249"/>
      <c r="Q398" s="249"/>
      <c r="R398" s="249"/>
      <c r="S398" s="249"/>
      <c r="T398" s="250"/>
      <c r="AT398" s="251" t="s">
        <v>159</v>
      </c>
      <c r="AU398" s="251" t="s">
        <v>81</v>
      </c>
      <c r="AV398" s="12" t="s">
        <v>81</v>
      </c>
      <c r="AW398" s="12" t="s">
        <v>34</v>
      </c>
      <c r="AX398" s="12" t="s">
        <v>71</v>
      </c>
      <c r="AY398" s="251" t="s">
        <v>151</v>
      </c>
    </row>
    <row r="399" s="13" customFormat="1">
      <c r="B399" s="252"/>
      <c r="C399" s="253"/>
      <c r="D399" s="232" t="s">
        <v>159</v>
      </c>
      <c r="E399" s="254" t="s">
        <v>21</v>
      </c>
      <c r="F399" s="255" t="s">
        <v>162</v>
      </c>
      <c r="G399" s="253"/>
      <c r="H399" s="256">
        <v>0.90000000000000002</v>
      </c>
      <c r="I399" s="257"/>
      <c r="J399" s="253"/>
      <c r="K399" s="253"/>
      <c r="L399" s="258"/>
      <c r="M399" s="259"/>
      <c r="N399" s="260"/>
      <c r="O399" s="260"/>
      <c r="P399" s="260"/>
      <c r="Q399" s="260"/>
      <c r="R399" s="260"/>
      <c r="S399" s="260"/>
      <c r="T399" s="261"/>
      <c r="AT399" s="262" t="s">
        <v>159</v>
      </c>
      <c r="AU399" s="262" t="s">
        <v>81</v>
      </c>
      <c r="AV399" s="13" t="s">
        <v>157</v>
      </c>
      <c r="AW399" s="13" t="s">
        <v>34</v>
      </c>
      <c r="AX399" s="13" t="s">
        <v>79</v>
      </c>
      <c r="AY399" s="262" t="s">
        <v>151</v>
      </c>
    </row>
    <row r="400" s="10" customFormat="1" ht="29.88" customHeight="1">
      <c r="B400" s="202"/>
      <c r="C400" s="203"/>
      <c r="D400" s="204" t="s">
        <v>70</v>
      </c>
      <c r="E400" s="216" t="s">
        <v>690</v>
      </c>
      <c r="F400" s="216" t="s">
        <v>691</v>
      </c>
      <c r="G400" s="203"/>
      <c r="H400" s="203"/>
      <c r="I400" s="206"/>
      <c r="J400" s="217">
        <f>BK400</f>
        <v>0</v>
      </c>
      <c r="K400" s="203"/>
      <c r="L400" s="208"/>
      <c r="M400" s="209"/>
      <c r="N400" s="210"/>
      <c r="O400" s="210"/>
      <c r="P400" s="211">
        <f>SUM(P401:P403)</f>
        <v>0</v>
      </c>
      <c r="Q400" s="210"/>
      <c r="R400" s="211">
        <f>SUM(R401:R403)</f>
        <v>0</v>
      </c>
      <c r="S400" s="210"/>
      <c r="T400" s="212">
        <f>SUM(T401:T403)</f>
        <v>0</v>
      </c>
      <c r="AR400" s="213" t="s">
        <v>91</v>
      </c>
      <c r="AT400" s="214" t="s">
        <v>70</v>
      </c>
      <c r="AU400" s="214" t="s">
        <v>79</v>
      </c>
      <c r="AY400" s="213" t="s">
        <v>151</v>
      </c>
      <c r="BK400" s="215">
        <f>SUM(BK401:BK403)</f>
        <v>0</v>
      </c>
    </row>
    <row r="401" s="1" customFormat="1" ht="25.5" customHeight="1">
      <c r="B401" s="46"/>
      <c r="C401" s="218" t="s">
        <v>692</v>
      </c>
      <c r="D401" s="218" t="s">
        <v>153</v>
      </c>
      <c r="E401" s="219" t="s">
        <v>693</v>
      </c>
      <c r="F401" s="220" t="s">
        <v>694</v>
      </c>
      <c r="G401" s="221" t="s">
        <v>262</v>
      </c>
      <c r="H401" s="222">
        <v>1</v>
      </c>
      <c r="I401" s="223"/>
      <c r="J401" s="224">
        <f>ROUND(I401*H401,2)</f>
        <v>0</v>
      </c>
      <c r="K401" s="220" t="s">
        <v>21</v>
      </c>
      <c r="L401" s="72"/>
      <c r="M401" s="225" t="s">
        <v>21</v>
      </c>
      <c r="N401" s="226" t="s">
        <v>42</v>
      </c>
      <c r="O401" s="47"/>
      <c r="P401" s="227">
        <f>O401*H401</f>
        <v>0</v>
      </c>
      <c r="Q401" s="227">
        <v>0</v>
      </c>
      <c r="R401" s="227">
        <f>Q401*H401</f>
        <v>0</v>
      </c>
      <c r="S401" s="227">
        <v>0</v>
      </c>
      <c r="T401" s="228">
        <f>S401*H401</f>
        <v>0</v>
      </c>
      <c r="AR401" s="24" t="s">
        <v>318</v>
      </c>
      <c r="AT401" s="24" t="s">
        <v>153</v>
      </c>
      <c r="AU401" s="24" t="s">
        <v>81</v>
      </c>
      <c r="AY401" s="24" t="s">
        <v>151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24" t="s">
        <v>79</v>
      </c>
      <c r="BK401" s="229">
        <f>ROUND(I401*H401,2)</f>
        <v>0</v>
      </c>
      <c r="BL401" s="24" t="s">
        <v>318</v>
      </c>
      <c r="BM401" s="24" t="s">
        <v>695</v>
      </c>
    </row>
    <row r="402" s="11" customFormat="1">
      <c r="B402" s="230"/>
      <c r="C402" s="231"/>
      <c r="D402" s="232" t="s">
        <v>159</v>
      </c>
      <c r="E402" s="233" t="s">
        <v>21</v>
      </c>
      <c r="F402" s="234" t="s">
        <v>696</v>
      </c>
      <c r="G402" s="231"/>
      <c r="H402" s="233" t="s">
        <v>21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AT402" s="240" t="s">
        <v>159</v>
      </c>
      <c r="AU402" s="240" t="s">
        <v>81</v>
      </c>
      <c r="AV402" s="11" t="s">
        <v>79</v>
      </c>
      <c r="AW402" s="11" t="s">
        <v>34</v>
      </c>
      <c r="AX402" s="11" t="s">
        <v>71</v>
      </c>
      <c r="AY402" s="240" t="s">
        <v>151</v>
      </c>
    </row>
    <row r="403" s="12" customFormat="1">
      <c r="B403" s="241"/>
      <c r="C403" s="242"/>
      <c r="D403" s="232" t="s">
        <v>159</v>
      </c>
      <c r="E403" s="243" t="s">
        <v>21</v>
      </c>
      <c r="F403" s="244" t="s">
        <v>79</v>
      </c>
      <c r="G403" s="242"/>
      <c r="H403" s="245">
        <v>1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AT403" s="251" t="s">
        <v>159</v>
      </c>
      <c r="AU403" s="251" t="s">
        <v>81</v>
      </c>
      <c r="AV403" s="12" t="s">
        <v>81</v>
      </c>
      <c r="AW403" s="12" t="s">
        <v>34</v>
      </c>
      <c r="AX403" s="12" t="s">
        <v>79</v>
      </c>
      <c r="AY403" s="251" t="s">
        <v>151</v>
      </c>
    </row>
    <row r="404" s="10" customFormat="1" ht="37.44" customHeight="1">
      <c r="B404" s="202"/>
      <c r="C404" s="203"/>
      <c r="D404" s="204" t="s">
        <v>70</v>
      </c>
      <c r="E404" s="205" t="s">
        <v>697</v>
      </c>
      <c r="F404" s="205" t="s">
        <v>698</v>
      </c>
      <c r="G404" s="203"/>
      <c r="H404" s="203"/>
      <c r="I404" s="206"/>
      <c r="J404" s="207">
        <f>BK404</f>
        <v>0</v>
      </c>
      <c r="K404" s="203"/>
      <c r="L404" s="208"/>
      <c r="M404" s="209"/>
      <c r="N404" s="210"/>
      <c r="O404" s="210"/>
      <c r="P404" s="211">
        <f>P405+P409+P417+P425</f>
        <v>0</v>
      </c>
      <c r="Q404" s="210"/>
      <c r="R404" s="211">
        <f>R405+R409+R417+R425</f>
        <v>0</v>
      </c>
      <c r="S404" s="210"/>
      <c r="T404" s="212">
        <f>T405+T409+T417+T425</f>
        <v>0</v>
      </c>
      <c r="AR404" s="213" t="s">
        <v>178</v>
      </c>
      <c r="AT404" s="214" t="s">
        <v>70</v>
      </c>
      <c r="AU404" s="214" t="s">
        <v>71</v>
      </c>
      <c r="AY404" s="213" t="s">
        <v>151</v>
      </c>
      <c r="BK404" s="215">
        <f>BK405+BK409+BK417+BK425</f>
        <v>0</v>
      </c>
    </row>
    <row r="405" s="10" customFormat="1" ht="19.92" customHeight="1">
      <c r="B405" s="202"/>
      <c r="C405" s="203"/>
      <c r="D405" s="204" t="s">
        <v>70</v>
      </c>
      <c r="E405" s="216" t="s">
        <v>699</v>
      </c>
      <c r="F405" s="216" t="s">
        <v>700</v>
      </c>
      <c r="G405" s="203"/>
      <c r="H405" s="203"/>
      <c r="I405" s="206"/>
      <c r="J405" s="217">
        <f>BK405</f>
        <v>0</v>
      </c>
      <c r="K405" s="203"/>
      <c r="L405" s="208"/>
      <c r="M405" s="209"/>
      <c r="N405" s="210"/>
      <c r="O405" s="210"/>
      <c r="P405" s="211">
        <f>SUM(P406:P408)</f>
        <v>0</v>
      </c>
      <c r="Q405" s="210"/>
      <c r="R405" s="211">
        <f>SUM(R406:R408)</f>
        <v>0</v>
      </c>
      <c r="S405" s="210"/>
      <c r="T405" s="212">
        <f>SUM(T406:T408)</f>
        <v>0</v>
      </c>
      <c r="AR405" s="213" t="s">
        <v>178</v>
      </c>
      <c r="AT405" s="214" t="s">
        <v>70</v>
      </c>
      <c r="AU405" s="214" t="s">
        <v>79</v>
      </c>
      <c r="AY405" s="213" t="s">
        <v>151</v>
      </c>
      <c r="BK405" s="215">
        <f>SUM(BK406:BK408)</f>
        <v>0</v>
      </c>
    </row>
    <row r="406" s="1" customFormat="1" ht="16.5" customHeight="1">
      <c r="B406" s="46"/>
      <c r="C406" s="218" t="s">
        <v>701</v>
      </c>
      <c r="D406" s="218" t="s">
        <v>153</v>
      </c>
      <c r="E406" s="219" t="s">
        <v>702</v>
      </c>
      <c r="F406" s="220" t="s">
        <v>703</v>
      </c>
      <c r="G406" s="221" t="s">
        <v>704</v>
      </c>
      <c r="H406" s="222">
        <v>1</v>
      </c>
      <c r="I406" s="223"/>
      <c r="J406" s="224">
        <f>ROUND(I406*H406,2)</f>
        <v>0</v>
      </c>
      <c r="K406" s="220" t="s">
        <v>156</v>
      </c>
      <c r="L406" s="72"/>
      <c r="M406" s="225" t="s">
        <v>21</v>
      </c>
      <c r="N406" s="226" t="s">
        <v>42</v>
      </c>
      <c r="O406" s="47"/>
      <c r="P406" s="227">
        <f>O406*H406</f>
        <v>0</v>
      </c>
      <c r="Q406" s="227">
        <v>0</v>
      </c>
      <c r="R406" s="227">
        <f>Q406*H406</f>
        <v>0</v>
      </c>
      <c r="S406" s="227">
        <v>0</v>
      </c>
      <c r="T406" s="228">
        <f>S406*H406</f>
        <v>0</v>
      </c>
      <c r="AR406" s="24" t="s">
        <v>705</v>
      </c>
      <c r="AT406" s="24" t="s">
        <v>153</v>
      </c>
      <c r="AU406" s="24" t="s">
        <v>81</v>
      </c>
      <c r="AY406" s="24" t="s">
        <v>151</v>
      </c>
      <c r="BE406" s="229">
        <f>IF(N406="základní",J406,0)</f>
        <v>0</v>
      </c>
      <c r="BF406" s="229">
        <f>IF(N406="snížená",J406,0)</f>
        <v>0</v>
      </c>
      <c r="BG406" s="229">
        <f>IF(N406="zákl. přenesená",J406,0)</f>
        <v>0</v>
      </c>
      <c r="BH406" s="229">
        <f>IF(N406="sníž. přenesená",J406,0)</f>
        <v>0</v>
      </c>
      <c r="BI406" s="229">
        <f>IF(N406="nulová",J406,0)</f>
        <v>0</v>
      </c>
      <c r="BJ406" s="24" t="s">
        <v>79</v>
      </c>
      <c r="BK406" s="229">
        <f>ROUND(I406*H406,2)</f>
        <v>0</v>
      </c>
      <c r="BL406" s="24" t="s">
        <v>705</v>
      </c>
      <c r="BM406" s="24" t="s">
        <v>706</v>
      </c>
    </row>
    <row r="407" s="12" customFormat="1">
      <c r="B407" s="241"/>
      <c r="C407" s="242"/>
      <c r="D407" s="232" t="s">
        <v>159</v>
      </c>
      <c r="E407" s="243" t="s">
        <v>21</v>
      </c>
      <c r="F407" s="244" t="s">
        <v>707</v>
      </c>
      <c r="G407" s="242"/>
      <c r="H407" s="245">
        <v>1</v>
      </c>
      <c r="I407" s="246"/>
      <c r="J407" s="242"/>
      <c r="K407" s="242"/>
      <c r="L407" s="247"/>
      <c r="M407" s="248"/>
      <c r="N407" s="249"/>
      <c r="O407" s="249"/>
      <c r="P407" s="249"/>
      <c r="Q407" s="249"/>
      <c r="R407" s="249"/>
      <c r="S407" s="249"/>
      <c r="T407" s="250"/>
      <c r="AT407" s="251" t="s">
        <v>159</v>
      </c>
      <c r="AU407" s="251" t="s">
        <v>81</v>
      </c>
      <c r="AV407" s="12" t="s">
        <v>81</v>
      </c>
      <c r="AW407" s="12" t="s">
        <v>34</v>
      </c>
      <c r="AX407" s="12" t="s">
        <v>79</v>
      </c>
      <c r="AY407" s="251" t="s">
        <v>151</v>
      </c>
    </row>
    <row r="408" s="1" customFormat="1" ht="16.5" customHeight="1">
      <c r="B408" s="46"/>
      <c r="C408" s="218" t="s">
        <v>708</v>
      </c>
      <c r="D408" s="218" t="s">
        <v>153</v>
      </c>
      <c r="E408" s="219" t="s">
        <v>709</v>
      </c>
      <c r="F408" s="220" t="s">
        <v>710</v>
      </c>
      <c r="G408" s="221" t="s">
        <v>704</v>
      </c>
      <c r="H408" s="222">
        <v>1</v>
      </c>
      <c r="I408" s="223"/>
      <c r="J408" s="224">
        <f>ROUND(I408*H408,2)</f>
        <v>0</v>
      </c>
      <c r="K408" s="220" t="s">
        <v>156</v>
      </c>
      <c r="L408" s="72"/>
      <c r="M408" s="225" t="s">
        <v>21</v>
      </c>
      <c r="N408" s="226" t="s">
        <v>42</v>
      </c>
      <c r="O408" s="47"/>
      <c r="P408" s="227">
        <f>O408*H408</f>
        <v>0</v>
      </c>
      <c r="Q408" s="227">
        <v>0</v>
      </c>
      <c r="R408" s="227">
        <f>Q408*H408</f>
        <v>0</v>
      </c>
      <c r="S408" s="227">
        <v>0</v>
      </c>
      <c r="T408" s="228">
        <f>S408*H408</f>
        <v>0</v>
      </c>
      <c r="AR408" s="24" t="s">
        <v>705</v>
      </c>
      <c r="AT408" s="24" t="s">
        <v>153</v>
      </c>
      <c r="AU408" s="24" t="s">
        <v>81</v>
      </c>
      <c r="AY408" s="24" t="s">
        <v>151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24" t="s">
        <v>79</v>
      </c>
      <c r="BK408" s="229">
        <f>ROUND(I408*H408,2)</f>
        <v>0</v>
      </c>
      <c r="BL408" s="24" t="s">
        <v>705</v>
      </c>
      <c r="BM408" s="24" t="s">
        <v>711</v>
      </c>
    </row>
    <row r="409" s="10" customFormat="1" ht="29.88" customHeight="1">
      <c r="B409" s="202"/>
      <c r="C409" s="203"/>
      <c r="D409" s="204" t="s">
        <v>70</v>
      </c>
      <c r="E409" s="216" t="s">
        <v>712</v>
      </c>
      <c r="F409" s="216" t="s">
        <v>713</v>
      </c>
      <c r="G409" s="203"/>
      <c r="H409" s="203"/>
      <c r="I409" s="206"/>
      <c r="J409" s="217">
        <f>BK409</f>
        <v>0</v>
      </c>
      <c r="K409" s="203"/>
      <c r="L409" s="208"/>
      <c r="M409" s="209"/>
      <c r="N409" s="210"/>
      <c r="O409" s="210"/>
      <c r="P409" s="211">
        <f>SUM(P410:P416)</f>
        <v>0</v>
      </c>
      <c r="Q409" s="210"/>
      <c r="R409" s="211">
        <f>SUM(R410:R416)</f>
        <v>0</v>
      </c>
      <c r="S409" s="210"/>
      <c r="T409" s="212">
        <f>SUM(T410:T416)</f>
        <v>0</v>
      </c>
      <c r="AR409" s="213" t="s">
        <v>178</v>
      </c>
      <c r="AT409" s="214" t="s">
        <v>70</v>
      </c>
      <c r="AU409" s="214" t="s">
        <v>79</v>
      </c>
      <c r="AY409" s="213" t="s">
        <v>151</v>
      </c>
      <c r="BK409" s="215">
        <f>SUM(BK410:BK416)</f>
        <v>0</v>
      </c>
    </row>
    <row r="410" s="1" customFormat="1" ht="16.5" customHeight="1">
      <c r="B410" s="46"/>
      <c r="C410" s="218" t="s">
        <v>714</v>
      </c>
      <c r="D410" s="218" t="s">
        <v>153</v>
      </c>
      <c r="E410" s="219" t="s">
        <v>715</v>
      </c>
      <c r="F410" s="220" t="s">
        <v>713</v>
      </c>
      <c r="G410" s="221" t="s">
        <v>704</v>
      </c>
      <c r="H410" s="222">
        <v>1</v>
      </c>
      <c r="I410" s="223"/>
      <c r="J410" s="224">
        <f>ROUND(I410*H410,2)</f>
        <v>0</v>
      </c>
      <c r="K410" s="220" t="s">
        <v>156</v>
      </c>
      <c r="L410" s="72"/>
      <c r="M410" s="225" t="s">
        <v>21</v>
      </c>
      <c r="N410" s="226" t="s">
        <v>42</v>
      </c>
      <c r="O410" s="47"/>
      <c r="P410" s="227">
        <f>O410*H410</f>
        <v>0</v>
      </c>
      <c r="Q410" s="227">
        <v>0</v>
      </c>
      <c r="R410" s="227">
        <f>Q410*H410</f>
        <v>0</v>
      </c>
      <c r="S410" s="227">
        <v>0</v>
      </c>
      <c r="T410" s="228">
        <f>S410*H410</f>
        <v>0</v>
      </c>
      <c r="AR410" s="24" t="s">
        <v>705</v>
      </c>
      <c r="AT410" s="24" t="s">
        <v>153</v>
      </c>
      <c r="AU410" s="24" t="s">
        <v>81</v>
      </c>
      <c r="AY410" s="24" t="s">
        <v>151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24" t="s">
        <v>79</v>
      </c>
      <c r="BK410" s="229">
        <f>ROUND(I410*H410,2)</f>
        <v>0</v>
      </c>
      <c r="BL410" s="24" t="s">
        <v>705</v>
      </c>
      <c r="BM410" s="24" t="s">
        <v>716</v>
      </c>
    </row>
    <row r="411" s="12" customFormat="1">
      <c r="B411" s="241"/>
      <c r="C411" s="242"/>
      <c r="D411" s="232" t="s">
        <v>159</v>
      </c>
      <c r="E411" s="243" t="s">
        <v>21</v>
      </c>
      <c r="F411" s="244" t="s">
        <v>717</v>
      </c>
      <c r="G411" s="242"/>
      <c r="H411" s="245">
        <v>1</v>
      </c>
      <c r="I411" s="246"/>
      <c r="J411" s="242"/>
      <c r="K411" s="242"/>
      <c r="L411" s="247"/>
      <c r="M411" s="248"/>
      <c r="N411" s="249"/>
      <c r="O411" s="249"/>
      <c r="P411" s="249"/>
      <c r="Q411" s="249"/>
      <c r="R411" s="249"/>
      <c r="S411" s="249"/>
      <c r="T411" s="250"/>
      <c r="AT411" s="251" t="s">
        <v>159</v>
      </c>
      <c r="AU411" s="251" t="s">
        <v>81</v>
      </c>
      <c r="AV411" s="12" t="s">
        <v>81</v>
      </c>
      <c r="AW411" s="12" t="s">
        <v>34</v>
      </c>
      <c r="AX411" s="12" t="s">
        <v>71</v>
      </c>
      <c r="AY411" s="251" t="s">
        <v>151</v>
      </c>
    </row>
    <row r="412" s="11" customFormat="1">
      <c r="B412" s="230"/>
      <c r="C412" s="231"/>
      <c r="D412" s="232" t="s">
        <v>159</v>
      </c>
      <c r="E412" s="233" t="s">
        <v>21</v>
      </c>
      <c r="F412" s="234" t="s">
        <v>718</v>
      </c>
      <c r="G412" s="231"/>
      <c r="H412" s="233" t="s">
        <v>21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AT412" s="240" t="s">
        <v>159</v>
      </c>
      <c r="AU412" s="240" t="s">
        <v>81</v>
      </c>
      <c r="AV412" s="11" t="s">
        <v>79</v>
      </c>
      <c r="AW412" s="11" t="s">
        <v>34</v>
      </c>
      <c r="AX412" s="11" t="s">
        <v>71</v>
      </c>
      <c r="AY412" s="240" t="s">
        <v>151</v>
      </c>
    </row>
    <row r="413" s="11" customFormat="1">
      <c r="B413" s="230"/>
      <c r="C413" s="231"/>
      <c r="D413" s="232" t="s">
        <v>159</v>
      </c>
      <c r="E413" s="233" t="s">
        <v>21</v>
      </c>
      <c r="F413" s="234" t="s">
        <v>719</v>
      </c>
      <c r="G413" s="231"/>
      <c r="H413" s="233" t="s">
        <v>21</v>
      </c>
      <c r="I413" s="235"/>
      <c r="J413" s="231"/>
      <c r="K413" s="231"/>
      <c r="L413" s="236"/>
      <c r="M413" s="237"/>
      <c r="N413" s="238"/>
      <c r="O413" s="238"/>
      <c r="P413" s="238"/>
      <c r="Q413" s="238"/>
      <c r="R413" s="238"/>
      <c r="S413" s="238"/>
      <c r="T413" s="239"/>
      <c r="AT413" s="240" t="s">
        <v>159</v>
      </c>
      <c r="AU413" s="240" t="s">
        <v>81</v>
      </c>
      <c r="AV413" s="11" t="s">
        <v>79</v>
      </c>
      <c r="AW413" s="11" t="s">
        <v>34</v>
      </c>
      <c r="AX413" s="11" t="s">
        <v>71</v>
      </c>
      <c r="AY413" s="240" t="s">
        <v>151</v>
      </c>
    </row>
    <row r="414" s="11" customFormat="1">
      <c r="B414" s="230"/>
      <c r="C414" s="231"/>
      <c r="D414" s="232" t="s">
        <v>159</v>
      </c>
      <c r="E414" s="233" t="s">
        <v>21</v>
      </c>
      <c r="F414" s="234" t="s">
        <v>720</v>
      </c>
      <c r="G414" s="231"/>
      <c r="H414" s="233" t="s">
        <v>21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AT414" s="240" t="s">
        <v>159</v>
      </c>
      <c r="AU414" s="240" t="s">
        <v>81</v>
      </c>
      <c r="AV414" s="11" t="s">
        <v>79</v>
      </c>
      <c r="AW414" s="11" t="s">
        <v>34</v>
      </c>
      <c r="AX414" s="11" t="s">
        <v>71</v>
      </c>
      <c r="AY414" s="240" t="s">
        <v>151</v>
      </c>
    </row>
    <row r="415" s="11" customFormat="1">
      <c r="B415" s="230"/>
      <c r="C415" s="231"/>
      <c r="D415" s="232" t="s">
        <v>159</v>
      </c>
      <c r="E415" s="233" t="s">
        <v>21</v>
      </c>
      <c r="F415" s="234" t="s">
        <v>721</v>
      </c>
      <c r="G415" s="231"/>
      <c r="H415" s="233" t="s">
        <v>21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AT415" s="240" t="s">
        <v>159</v>
      </c>
      <c r="AU415" s="240" t="s">
        <v>81</v>
      </c>
      <c r="AV415" s="11" t="s">
        <v>79</v>
      </c>
      <c r="AW415" s="11" t="s">
        <v>34</v>
      </c>
      <c r="AX415" s="11" t="s">
        <v>71</v>
      </c>
      <c r="AY415" s="240" t="s">
        <v>151</v>
      </c>
    </row>
    <row r="416" s="13" customFormat="1">
      <c r="B416" s="252"/>
      <c r="C416" s="253"/>
      <c r="D416" s="232" t="s">
        <v>159</v>
      </c>
      <c r="E416" s="254" t="s">
        <v>21</v>
      </c>
      <c r="F416" s="255" t="s">
        <v>162</v>
      </c>
      <c r="G416" s="253"/>
      <c r="H416" s="256">
        <v>1</v>
      </c>
      <c r="I416" s="257"/>
      <c r="J416" s="253"/>
      <c r="K416" s="253"/>
      <c r="L416" s="258"/>
      <c r="M416" s="259"/>
      <c r="N416" s="260"/>
      <c r="O416" s="260"/>
      <c r="P416" s="260"/>
      <c r="Q416" s="260"/>
      <c r="R416" s="260"/>
      <c r="S416" s="260"/>
      <c r="T416" s="261"/>
      <c r="AT416" s="262" t="s">
        <v>159</v>
      </c>
      <c r="AU416" s="262" t="s">
        <v>81</v>
      </c>
      <c r="AV416" s="13" t="s">
        <v>157</v>
      </c>
      <c r="AW416" s="13" t="s">
        <v>34</v>
      </c>
      <c r="AX416" s="13" t="s">
        <v>79</v>
      </c>
      <c r="AY416" s="262" t="s">
        <v>151</v>
      </c>
    </row>
    <row r="417" s="10" customFormat="1" ht="29.88" customHeight="1">
      <c r="B417" s="202"/>
      <c r="C417" s="203"/>
      <c r="D417" s="204" t="s">
        <v>70</v>
      </c>
      <c r="E417" s="216" t="s">
        <v>722</v>
      </c>
      <c r="F417" s="216" t="s">
        <v>723</v>
      </c>
      <c r="G417" s="203"/>
      <c r="H417" s="203"/>
      <c r="I417" s="206"/>
      <c r="J417" s="217">
        <f>BK417</f>
        <v>0</v>
      </c>
      <c r="K417" s="203"/>
      <c r="L417" s="208"/>
      <c r="M417" s="209"/>
      <c r="N417" s="210"/>
      <c r="O417" s="210"/>
      <c r="P417" s="211">
        <f>SUM(P418:P424)</f>
        <v>0</v>
      </c>
      <c r="Q417" s="210"/>
      <c r="R417" s="211">
        <f>SUM(R418:R424)</f>
        <v>0</v>
      </c>
      <c r="S417" s="210"/>
      <c r="T417" s="212">
        <f>SUM(T418:T424)</f>
        <v>0</v>
      </c>
      <c r="AR417" s="213" t="s">
        <v>178</v>
      </c>
      <c r="AT417" s="214" t="s">
        <v>70</v>
      </c>
      <c r="AU417" s="214" t="s">
        <v>79</v>
      </c>
      <c r="AY417" s="213" t="s">
        <v>151</v>
      </c>
      <c r="BK417" s="215">
        <f>SUM(BK418:BK424)</f>
        <v>0</v>
      </c>
    </row>
    <row r="418" s="1" customFormat="1" ht="16.5" customHeight="1">
      <c r="B418" s="46"/>
      <c r="C418" s="218" t="s">
        <v>724</v>
      </c>
      <c r="D418" s="218" t="s">
        <v>153</v>
      </c>
      <c r="E418" s="219" t="s">
        <v>725</v>
      </c>
      <c r="F418" s="220" t="s">
        <v>726</v>
      </c>
      <c r="G418" s="221" t="s">
        <v>704</v>
      </c>
      <c r="H418" s="222">
        <v>1</v>
      </c>
      <c r="I418" s="223"/>
      <c r="J418" s="224">
        <f>ROUND(I418*H418,2)</f>
        <v>0</v>
      </c>
      <c r="K418" s="220" t="s">
        <v>156</v>
      </c>
      <c r="L418" s="72"/>
      <c r="M418" s="225" t="s">
        <v>21</v>
      </c>
      <c r="N418" s="226" t="s">
        <v>42</v>
      </c>
      <c r="O418" s="47"/>
      <c r="P418" s="227">
        <f>O418*H418</f>
        <v>0</v>
      </c>
      <c r="Q418" s="227">
        <v>0</v>
      </c>
      <c r="R418" s="227">
        <f>Q418*H418</f>
        <v>0</v>
      </c>
      <c r="S418" s="227">
        <v>0</v>
      </c>
      <c r="T418" s="228">
        <f>S418*H418</f>
        <v>0</v>
      </c>
      <c r="AR418" s="24" t="s">
        <v>705</v>
      </c>
      <c r="AT418" s="24" t="s">
        <v>153</v>
      </c>
      <c r="AU418" s="24" t="s">
        <v>81</v>
      </c>
      <c r="AY418" s="24" t="s">
        <v>151</v>
      </c>
      <c r="BE418" s="229">
        <f>IF(N418="základní",J418,0)</f>
        <v>0</v>
      </c>
      <c r="BF418" s="229">
        <f>IF(N418="snížená",J418,0)</f>
        <v>0</v>
      </c>
      <c r="BG418" s="229">
        <f>IF(N418="zákl. přenesená",J418,0)</f>
        <v>0</v>
      </c>
      <c r="BH418" s="229">
        <f>IF(N418="sníž. přenesená",J418,0)</f>
        <v>0</v>
      </c>
      <c r="BI418" s="229">
        <f>IF(N418="nulová",J418,0)</f>
        <v>0</v>
      </c>
      <c r="BJ418" s="24" t="s">
        <v>79</v>
      </c>
      <c r="BK418" s="229">
        <f>ROUND(I418*H418,2)</f>
        <v>0</v>
      </c>
      <c r="BL418" s="24" t="s">
        <v>705</v>
      </c>
      <c r="BM418" s="24" t="s">
        <v>727</v>
      </c>
    </row>
    <row r="419" s="12" customFormat="1">
      <c r="B419" s="241"/>
      <c r="C419" s="242"/>
      <c r="D419" s="232" t="s">
        <v>159</v>
      </c>
      <c r="E419" s="243" t="s">
        <v>21</v>
      </c>
      <c r="F419" s="244" t="s">
        <v>728</v>
      </c>
      <c r="G419" s="242"/>
      <c r="H419" s="245">
        <v>1</v>
      </c>
      <c r="I419" s="246"/>
      <c r="J419" s="242"/>
      <c r="K419" s="242"/>
      <c r="L419" s="247"/>
      <c r="M419" s="248"/>
      <c r="N419" s="249"/>
      <c r="O419" s="249"/>
      <c r="P419" s="249"/>
      <c r="Q419" s="249"/>
      <c r="R419" s="249"/>
      <c r="S419" s="249"/>
      <c r="T419" s="250"/>
      <c r="AT419" s="251" t="s">
        <v>159</v>
      </c>
      <c r="AU419" s="251" t="s">
        <v>81</v>
      </c>
      <c r="AV419" s="12" t="s">
        <v>81</v>
      </c>
      <c r="AW419" s="12" t="s">
        <v>34</v>
      </c>
      <c r="AX419" s="12" t="s">
        <v>71</v>
      </c>
      <c r="AY419" s="251" t="s">
        <v>151</v>
      </c>
    </row>
    <row r="420" s="11" customFormat="1">
      <c r="B420" s="230"/>
      <c r="C420" s="231"/>
      <c r="D420" s="232" t="s">
        <v>159</v>
      </c>
      <c r="E420" s="233" t="s">
        <v>21</v>
      </c>
      <c r="F420" s="234" t="s">
        <v>729</v>
      </c>
      <c r="G420" s="231"/>
      <c r="H420" s="233" t="s">
        <v>21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AT420" s="240" t="s">
        <v>159</v>
      </c>
      <c r="AU420" s="240" t="s">
        <v>81</v>
      </c>
      <c r="AV420" s="11" t="s">
        <v>79</v>
      </c>
      <c r="AW420" s="11" t="s">
        <v>34</v>
      </c>
      <c r="AX420" s="11" t="s">
        <v>71</v>
      </c>
      <c r="AY420" s="240" t="s">
        <v>151</v>
      </c>
    </row>
    <row r="421" s="11" customFormat="1">
      <c r="B421" s="230"/>
      <c r="C421" s="231"/>
      <c r="D421" s="232" t="s">
        <v>159</v>
      </c>
      <c r="E421" s="233" t="s">
        <v>21</v>
      </c>
      <c r="F421" s="234" t="s">
        <v>730</v>
      </c>
      <c r="G421" s="231"/>
      <c r="H421" s="233" t="s">
        <v>21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AT421" s="240" t="s">
        <v>159</v>
      </c>
      <c r="AU421" s="240" t="s">
        <v>81</v>
      </c>
      <c r="AV421" s="11" t="s">
        <v>79</v>
      </c>
      <c r="AW421" s="11" t="s">
        <v>34</v>
      </c>
      <c r="AX421" s="11" t="s">
        <v>71</v>
      </c>
      <c r="AY421" s="240" t="s">
        <v>151</v>
      </c>
    </row>
    <row r="422" s="11" customFormat="1">
      <c r="B422" s="230"/>
      <c r="C422" s="231"/>
      <c r="D422" s="232" t="s">
        <v>159</v>
      </c>
      <c r="E422" s="233" t="s">
        <v>21</v>
      </c>
      <c r="F422" s="234" t="s">
        <v>731</v>
      </c>
      <c r="G422" s="231"/>
      <c r="H422" s="233" t="s">
        <v>21</v>
      </c>
      <c r="I422" s="235"/>
      <c r="J422" s="231"/>
      <c r="K422" s="231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159</v>
      </c>
      <c r="AU422" s="240" t="s">
        <v>81</v>
      </c>
      <c r="AV422" s="11" t="s">
        <v>79</v>
      </c>
      <c r="AW422" s="11" t="s">
        <v>34</v>
      </c>
      <c r="AX422" s="11" t="s">
        <v>71</v>
      </c>
      <c r="AY422" s="240" t="s">
        <v>151</v>
      </c>
    </row>
    <row r="423" s="11" customFormat="1">
      <c r="B423" s="230"/>
      <c r="C423" s="231"/>
      <c r="D423" s="232" t="s">
        <v>159</v>
      </c>
      <c r="E423" s="233" t="s">
        <v>21</v>
      </c>
      <c r="F423" s="234" t="s">
        <v>732</v>
      </c>
      <c r="G423" s="231"/>
      <c r="H423" s="233" t="s">
        <v>21</v>
      </c>
      <c r="I423" s="235"/>
      <c r="J423" s="231"/>
      <c r="K423" s="231"/>
      <c r="L423" s="236"/>
      <c r="M423" s="237"/>
      <c r="N423" s="238"/>
      <c r="O423" s="238"/>
      <c r="P423" s="238"/>
      <c r="Q423" s="238"/>
      <c r="R423" s="238"/>
      <c r="S423" s="238"/>
      <c r="T423" s="239"/>
      <c r="AT423" s="240" t="s">
        <v>159</v>
      </c>
      <c r="AU423" s="240" t="s">
        <v>81</v>
      </c>
      <c r="AV423" s="11" t="s">
        <v>79</v>
      </c>
      <c r="AW423" s="11" t="s">
        <v>34</v>
      </c>
      <c r="AX423" s="11" t="s">
        <v>71</v>
      </c>
      <c r="AY423" s="240" t="s">
        <v>151</v>
      </c>
    </row>
    <row r="424" s="13" customFormat="1">
      <c r="B424" s="252"/>
      <c r="C424" s="253"/>
      <c r="D424" s="232" t="s">
        <v>159</v>
      </c>
      <c r="E424" s="254" t="s">
        <v>21</v>
      </c>
      <c r="F424" s="255" t="s">
        <v>162</v>
      </c>
      <c r="G424" s="253"/>
      <c r="H424" s="256">
        <v>1</v>
      </c>
      <c r="I424" s="257"/>
      <c r="J424" s="253"/>
      <c r="K424" s="253"/>
      <c r="L424" s="258"/>
      <c r="M424" s="259"/>
      <c r="N424" s="260"/>
      <c r="O424" s="260"/>
      <c r="P424" s="260"/>
      <c r="Q424" s="260"/>
      <c r="R424" s="260"/>
      <c r="S424" s="260"/>
      <c r="T424" s="261"/>
      <c r="AT424" s="262" t="s">
        <v>159</v>
      </c>
      <c r="AU424" s="262" t="s">
        <v>81</v>
      </c>
      <c r="AV424" s="13" t="s">
        <v>157</v>
      </c>
      <c r="AW424" s="13" t="s">
        <v>34</v>
      </c>
      <c r="AX424" s="13" t="s">
        <v>79</v>
      </c>
      <c r="AY424" s="262" t="s">
        <v>151</v>
      </c>
    </row>
    <row r="425" s="10" customFormat="1" ht="29.88" customHeight="1">
      <c r="B425" s="202"/>
      <c r="C425" s="203"/>
      <c r="D425" s="204" t="s">
        <v>70</v>
      </c>
      <c r="E425" s="216" t="s">
        <v>733</v>
      </c>
      <c r="F425" s="216" t="s">
        <v>734</v>
      </c>
      <c r="G425" s="203"/>
      <c r="H425" s="203"/>
      <c r="I425" s="206"/>
      <c r="J425" s="217">
        <f>BK425</f>
        <v>0</v>
      </c>
      <c r="K425" s="203"/>
      <c r="L425" s="208"/>
      <c r="M425" s="209"/>
      <c r="N425" s="210"/>
      <c r="O425" s="210"/>
      <c r="P425" s="211">
        <f>SUM(P426:P431)</f>
        <v>0</v>
      </c>
      <c r="Q425" s="210"/>
      <c r="R425" s="211">
        <f>SUM(R426:R431)</f>
        <v>0</v>
      </c>
      <c r="S425" s="210"/>
      <c r="T425" s="212">
        <f>SUM(T426:T431)</f>
        <v>0</v>
      </c>
      <c r="AR425" s="213" t="s">
        <v>178</v>
      </c>
      <c r="AT425" s="214" t="s">
        <v>70</v>
      </c>
      <c r="AU425" s="214" t="s">
        <v>79</v>
      </c>
      <c r="AY425" s="213" t="s">
        <v>151</v>
      </c>
      <c r="BK425" s="215">
        <f>SUM(BK426:BK431)</f>
        <v>0</v>
      </c>
    </row>
    <row r="426" s="1" customFormat="1" ht="16.5" customHeight="1">
      <c r="B426" s="46"/>
      <c r="C426" s="218" t="s">
        <v>735</v>
      </c>
      <c r="D426" s="218" t="s">
        <v>153</v>
      </c>
      <c r="E426" s="219" t="s">
        <v>736</v>
      </c>
      <c r="F426" s="220" t="s">
        <v>734</v>
      </c>
      <c r="G426" s="221" t="s">
        <v>704</v>
      </c>
      <c r="H426" s="222">
        <v>1</v>
      </c>
      <c r="I426" s="223"/>
      <c r="J426" s="224">
        <f>ROUND(I426*H426,2)</f>
        <v>0</v>
      </c>
      <c r="K426" s="220" t="s">
        <v>156</v>
      </c>
      <c r="L426" s="72"/>
      <c r="M426" s="225" t="s">
        <v>21</v>
      </c>
      <c r="N426" s="226" t="s">
        <v>42</v>
      </c>
      <c r="O426" s="47"/>
      <c r="P426" s="227">
        <f>O426*H426</f>
        <v>0</v>
      </c>
      <c r="Q426" s="227">
        <v>0</v>
      </c>
      <c r="R426" s="227">
        <f>Q426*H426</f>
        <v>0</v>
      </c>
      <c r="S426" s="227">
        <v>0</v>
      </c>
      <c r="T426" s="228">
        <f>S426*H426</f>
        <v>0</v>
      </c>
      <c r="AR426" s="24" t="s">
        <v>705</v>
      </c>
      <c r="AT426" s="24" t="s">
        <v>153</v>
      </c>
      <c r="AU426" s="24" t="s">
        <v>81</v>
      </c>
      <c r="AY426" s="24" t="s">
        <v>151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24" t="s">
        <v>79</v>
      </c>
      <c r="BK426" s="229">
        <f>ROUND(I426*H426,2)</f>
        <v>0</v>
      </c>
      <c r="BL426" s="24" t="s">
        <v>705</v>
      </c>
      <c r="BM426" s="24" t="s">
        <v>737</v>
      </c>
    </row>
    <row r="427" s="11" customFormat="1">
      <c r="B427" s="230"/>
      <c r="C427" s="231"/>
      <c r="D427" s="232" t="s">
        <v>159</v>
      </c>
      <c r="E427" s="233" t="s">
        <v>21</v>
      </c>
      <c r="F427" s="234" t="s">
        <v>738</v>
      </c>
      <c r="G427" s="231"/>
      <c r="H427" s="233" t="s">
        <v>21</v>
      </c>
      <c r="I427" s="235"/>
      <c r="J427" s="231"/>
      <c r="K427" s="231"/>
      <c r="L427" s="236"/>
      <c r="M427" s="237"/>
      <c r="N427" s="238"/>
      <c r="O427" s="238"/>
      <c r="P427" s="238"/>
      <c r="Q427" s="238"/>
      <c r="R427" s="238"/>
      <c r="S427" s="238"/>
      <c r="T427" s="239"/>
      <c r="AT427" s="240" t="s">
        <v>159</v>
      </c>
      <c r="AU427" s="240" t="s">
        <v>81</v>
      </c>
      <c r="AV427" s="11" t="s">
        <v>79</v>
      </c>
      <c r="AW427" s="11" t="s">
        <v>34</v>
      </c>
      <c r="AX427" s="11" t="s">
        <v>71</v>
      </c>
      <c r="AY427" s="240" t="s">
        <v>151</v>
      </c>
    </row>
    <row r="428" s="11" customFormat="1">
      <c r="B428" s="230"/>
      <c r="C428" s="231"/>
      <c r="D428" s="232" t="s">
        <v>159</v>
      </c>
      <c r="E428" s="233" t="s">
        <v>21</v>
      </c>
      <c r="F428" s="234" t="s">
        <v>739</v>
      </c>
      <c r="G428" s="231"/>
      <c r="H428" s="233" t="s">
        <v>21</v>
      </c>
      <c r="I428" s="235"/>
      <c r="J428" s="231"/>
      <c r="K428" s="231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159</v>
      </c>
      <c r="AU428" s="240" t="s">
        <v>81</v>
      </c>
      <c r="AV428" s="11" t="s">
        <v>79</v>
      </c>
      <c r="AW428" s="11" t="s">
        <v>34</v>
      </c>
      <c r="AX428" s="11" t="s">
        <v>71</v>
      </c>
      <c r="AY428" s="240" t="s">
        <v>151</v>
      </c>
    </row>
    <row r="429" s="12" customFormat="1">
      <c r="B429" s="241"/>
      <c r="C429" s="242"/>
      <c r="D429" s="232" t="s">
        <v>159</v>
      </c>
      <c r="E429" s="243" t="s">
        <v>21</v>
      </c>
      <c r="F429" s="244" t="s">
        <v>79</v>
      </c>
      <c r="G429" s="242"/>
      <c r="H429" s="245">
        <v>1</v>
      </c>
      <c r="I429" s="246"/>
      <c r="J429" s="242"/>
      <c r="K429" s="242"/>
      <c r="L429" s="247"/>
      <c r="M429" s="248"/>
      <c r="N429" s="249"/>
      <c r="O429" s="249"/>
      <c r="P429" s="249"/>
      <c r="Q429" s="249"/>
      <c r="R429" s="249"/>
      <c r="S429" s="249"/>
      <c r="T429" s="250"/>
      <c r="AT429" s="251" t="s">
        <v>159</v>
      </c>
      <c r="AU429" s="251" t="s">
        <v>81</v>
      </c>
      <c r="AV429" s="12" t="s">
        <v>81</v>
      </c>
      <c r="AW429" s="12" t="s">
        <v>34</v>
      </c>
      <c r="AX429" s="12" t="s">
        <v>79</v>
      </c>
      <c r="AY429" s="251" t="s">
        <v>151</v>
      </c>
    </row>
    <row r="430" s="1" customFormat="1" ht="16.5" customHeight="1">
      <c r="B430" s="46"/>
      <c r="C430" s="218" t="s">
        <v>740</v>
      </c>
      <c r="D430" s="218" t="s">
        <v>153</v>
      </c>
      <c r="E430" s="219" t="s">
        <v>741</v>
      </c>
      <c r="F430" s="220" t="s">
        <v>742</v>
      </c>
      <c r="G430" s="221" t="s">
        <v>704</v>
      </c>
      <c r="H430" s="222">
        <v>1</v>
      </c>
      <c r="I430" s="223"/>
      <c r="J430" s="224">
        <f>ROUND(I430*H430,2)</f>
        <v>0</v>
      </c>
      <c r="K430" s="220" t="s">
        <v>156</v>
      </c>
      <c r="L430" s="72"/>
      <c r="M430" s="225" t="s">
        <v>21</v>
      </c>
      <c r="N430" s="226" t="s">
        <v>42</v>
      </c>
      <c r="O430" s="47"/>
      <c r="P430" s="227">
        <f>O430*H430</f>
        <v>0</v>
      </c>
      <c r="Q430" s="227">
        <v>0</v>
      </c>
      <c r="R430" s="227">
        <f>Q430*H430</f>
        <v>0</v>
      </c>
      <c r="S430" s="227">
        <v>0</v>
      </c>
      <c r="T430" s="228">
        <f>S430*H430</f>
        <v>0</v>
      </c>
      <c r="AR430" s="24" t="s">
        <v>705</v>
      </c>
      <c r="AT430" s="24" t="s">
        <v>153</v>
      </c>
      <c r="AU430" s="24" t="s">
        <v>81</v>
      </c>
      <c r="AY430" s="24" t="s">
        <v>151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24" t="s">
        <v>79</v>
      </c>
      <c r="BK430" s="229">
        <f>ROUND(I430*H430,2)</f>
        <v>0</v>
      </c>
      <c r="BL430" s="24" t="s">
        <v>705</v>
      </c>
      <c r="BM430" s="24" t="s">
        <v>743</v>
      </c>
    </row>
    <row r="431" s="12" customFormat="1">
      <c r="B431" s="241"/>
      <c r="C431" s="242"/>
      <c r="D431" s="232" t="s">
        <v>159</v>
      </c>
      <c r="E431" s="243" t="s">
        <v>21</v>
      </c>
      <c r="F431" s="244" t="s">
        <v>744</v>
      </c>
      <c r="G431" s="242"/>
      <c r="H431" s="245">
        <v>1</v>
      </c>
      <c r="I431" s="246"/>
      <c r="J431" s="242"/>
      <c r="K431" s="242"/>
      <c r="L431" s="247"/>
      <c r="M431" s="286"/>
      <c r="N431" s="287"/>
      <c r="O431" s="287"/>
      <c r="P431" s="287"/>
      <c r="Q431" s="287"/>
      <c r="R431" s="287"/>
      <c r="S431" s="287"/>
      <c r="T431" s="288"/>
      <c r="AT431" s="251" t="s">
        <v>159</v>
      </c>
      <c r="AU431" s="251" t="s">
        <v>81</v>
      </c>
      <c r="AV431" s="12" t="s">
        <v>81</v>
      </c>
      <c r="AW431" s="12" t="s">
        <v>34</v>
      </c>
      <c r="AX431" s="12" t="s">
        <v>79</v>
      </c>
      <c r="AY431" s="251" t="s">
        <v>151</v>
      </c>
    </row>
    <row r="432" s="1" customFormat="1" ht="6.96" customHeight="1">
      <c r="B432" s="67"/>
      <c r="C432" s="68"/>
      <c r="D432" s="68"/>
      <c r="E432" s="68"/>
      <c r="F432" s="68"/>
      <c r="G432" s="68"/>
      <c r="H432" s="68"/>
      <c r="I432" s="163"/>
      <c r="J432" s="68"/>
      <c r="K432" s="68"/>
      <c r="L432" s="72"/>
    </row>
  </sheetData>
  <sheetProtection sheet="1" autoFilter="0" formatColumns="0" formatRows="0" objects="1" scenarios="1" spinCount="100000" saltValue="l0mjczwZzefKaLBiS6yIEm28M5HMWiXPyY2yi8qrg0NbTixMODShQ9lsS15Bt+GviG/6qIUeYhu25iYJ/YLJPA==" hashValue="F+Hh6mTZjGl+Z4zwPdk3scAuHtjLnlG45F+jc7wGPpgxdRuRmu8eAJ6FHCK7s+IzKlNsUEWKCkYPbqneE05HcQ==" algorithmName="SHA-512" password="CC35"/>
  <autoFilter ref="C103:K431"/>
  <mergeCells count="10">
    <mergeCell ref="E7:H7"/>
    <mergeCell ref="E9:H9"/>
    <mergeCell ref="E24:H24"/>
    <mergeCell ref="E45:H45"/>
    <mergeCell ref="E47:H47"/>
    <mergeCell ref="J51:J52"/>
    <mergeCell ref="E94:H94"/>
    <mergeCell ref="E96:H96"/>
    <mergeCell ref="G1:H1"/>
    <mergeCell ref="L2:V2"/>
  </mergeCells>
  <hyperlinks>
    <hyperlink ref="F1:G1" location="C2" display="1) Krycí list soupisu"/>
    <hyperlink ref="G1:H1" location="C54" display="2) Rekapitulace"/>
    <hyperlink ref="J1" location="C10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9" customWidth="1"/>
    <col min="2" max="2" width="1.664063" style="289" customWidth="1"/>
    <col min="3" max="4" width="5" style="289" customWidth="1"/>
    <col min="5" max="5" width="11.67" style="289" customWidth="1"/>
    <col min="6" max="6" width="9.17" style="289" customWidth="1"/>
    <col min="7" max="7" width="5" style="289" customWidth="1"/>
    <col min="8" max="8" width="77.83" style="289" customWidth="1"/>
    <col min="9" max="10" width="20" style="289" customWidth="1"/>
    <col min="11" max="11" width="1.664063" style="289" customWidth="1"/>
  </cols>
  <sheetData>
    <row r="1" ht="37.5" customHeight="1"/>
    <row r="2" ht="7.5" customHeight="1">
      <c r="B2" s="290"/>
      <c r="C2" s="291"/>
      <c r="D2" s="291"/>
      <c r="E2" s="291"/>
      <c r="F2" s="291"/>
      <c r="G2" s="291"/>
      <c r="H2" s="291"/>
      <c r="I2" s="291"/>
      <c r="J2" s="291"/>
      <c r="K2" s="292"/>
    </row>
    <row r="3" s="15" customFormat="1" ht="45" customHeight="1">
      <c r="B3" s="293"/>
      <c r="C3" s="294" t="s">
        <v>745</v>
      </c>
      <c r="D3" s="294"/>
      <c r="E3" s="294"/>
      <c r="F3" s="294"/>
      <c r="G3" s="294"/>
      <c r="H3" s="294"/>
      <c r="I3" s="294"/>
      <c r="J3" s="294"/>
      <c r="K3" s="295"/>
    </row>
    <row r="4" ht="25.5" customHeight="1">
      <c r="B4" s="296"/>
      <c r="C4" s="297" t="s">
        <v>746</v>
      </c>
      <c r="D4" s="297"/>
      <c r="E4" s="297"/>
      <c r="F4" s="297"/>
      <c r="G4" s="297"/>
      <c r="H4" s="297"/>
      <c r="I4" s="297"/>
      <c r="J4" s="297"/>
      <c r="K4" s="298"/>
    </row>
    <row r="5" ht="5.25" customHeight="1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ht="15" customHeight="1">
      <c r="B6" s="296"/>
      <c r="C6" s="300" t="s">
        <v>747</v>
      </c>
      <c r="D6" s="300"/>
      <c r="E6" s="300"/>
      <c r="F6" s="300"/>
      <c r="G6" s="300"/>
      <c r="H6" s="300"/>
      <c r="I6" s="300"/>
      <c r="J6" s="300"/>
      <c r="K6" s="298"/>
    </row>
    <row r="7" ht="15" customHeight="1">
      <c r="B7" s="301"/>
      <c r="C7" s="300" t="s">
        <v>748</v>
      </c>
      <c r="D7" s="300"/>
      <c r="E7" s="300"/>
      <c r="F7" s="300"/>
      <c r="G7" s="300"/>
      <c r="H7" s="300"/>
      <c r="I7" s="300"/>
      <c r="J7" s="300"/>
      <c r="K7" s="298"/>
    </row>
    <row r="8" ht="12.75" customHeight="1">
      <c r="B8" s="301"/>
      <c r="C8" s="300"/>
      <c r="D8" s="300"/>
      <c r="E8" s="300"/>
      <c r="F8" s="300"/>
      <c r="G8" s="300"/>
      <c r="H8" s="300"/>
      <c r="I8" s="300"/>
      <c r="J8" s="300"/>
      <c r="K8" s="298"/>
    </row>
    <row r="9" ht="15" customHeight="1">
      <c r="B9" s="301"/>
      <c r="C9" s="300" t="s">
        <v>749</v>
      </c>
      <c r="D9" s="300"/>
      <c r="E9" s="300"/>
      <c r="F9" s="300"/>
      <c r="G9" s="300"/>
      <c r="H9" s="300"/>
      <c r="I9" s="300"/>
      <c r="J9" s="300"/>
      <c r="K9" s="298"/>
    </row>
    <row r="10" ht="15" customHeight="1">
      <c r="B10" s="301"/>
      <c r="C10" s="300"/>
      <c r="D10" s="300" t="s">
        <v>750</v>
      </c>
      <c r="E10" s="300"/>
      <c r="F10" s="300"/>
      <c r="G10" s="300"/>
      <c r="H10" s="300"/>
      <c r="I10" s="300"/>
      <c r="J10" s="300"/>
      <c r="K10" s="298"/>
    </row>
    <row r="11" ht="15" customHeight="1">
      <c r="B11" s="301"/>
      <c r="C11" s="302"/>
      <c r="D11" s="300" t="s">
        <v>751</v>
      </c>
      <c r="E11" s="300"/>
      <c r="F11" s="300"/>
      <c r="G11" s="300"/>
      <c r="H11" s="300"/>
      <c r="I11" s="300"/>
      <c r="J11" s="300"/>
      <c r="K11" s="298"/>
    </row>
    <row r="12" ht="12.75" customHeight="1">
      <c r="B12" s="301"/>
      <c r="C12" s="302"/>
      <c r="D12" s="302"/>
      <c r="E12" s="302"/>
      <c r="F12" s="302"/>
      <c r="G12" s="302"/>
      <c r="H12" s="302"/>
      <c r="I12" s="302"/>
      <c r="J12" s="302"/>
      <c r="K12" s="298"/>
    </row>
    <row r="13" ht="15" customHeight="1">
      <c r="B13" s="301"/>
      <c r="C13" s="302"/>
      <c r="D13" s="300" t="s">
        <v>752</v>
      </c>
      <c r="E13" s="300"/>
      <c r="F13" s="300"/>
      <c r="G13" s="300"/>
      <c r="H13" s="300"/>
      <c r="I13" s="300"/>
      <c r="J13" s="300"/>
      <c r="K13" s="298"/>
    </row>
    <row r="14" ht="15" customHeight="1">
      <c r="B14" s="301"/>
      <c r="C14" s="302"/>
      <c r="D14" s="300" t="s">
        <v>753</v>
      </c>
      <c r="E14" s="300"/>
      <c r="F14" s="300"/>
      <c r="G14" s="300"/>
      <c r="H14" s="300"/>
      <c r="I14" s="300"/>
      <c r="J14" s="300"/>
      <c r="K14" s="298"/>
    </row>
    <row r="15" ht="15" customHeight="1">
      <c r="B15" s="301"/>
      <c r="C15" s="302"/>
      <c r="D15" s="300" t="s">
        <v>754</v>
      </c>
      <c r="E15" s="300"/>
      <c r="F15" s="300"/>
      <c r="G15" s="300"/>
      <c r="H15" s="300"/>
      <c r="I15" s="300"/>
      <c r="J15" s="300"/>
      <c r="K15" s="298"/>
    </row>
    <row r="16" ht="15" customHeight="1">
      <c r="B16" s="301"/>
      <c r="C16" s="302"/>
      <c r="D16" s="302"/>
      <c r="E16" s="303" t="s">
        <v>78</v>
      </c>
      <c r="F16" s="300" t="s">
        <v>755</v>
      </c>
      <c r="G16" s="300"/>
      <c r="H16" s="300"/>
      <c r="I16" s="300"/>
      <c r="J16" s="300"/>
      <c r="K16" s="298"/>
    </row>
    <row r="17" ht="15" customHeight="1">
      <c r="B17" s="301"/>
      <c r="C17" s="302"/>
      <c r="D17" s="302"/>
      <c r="E17" s="303" t="s">
        <v>756</v>
      </c>
      <c r="F17" s="300" t="s">
        <v>757</v>
      </c>
      <c r="G17" s="300"/>
      <c r="H17" s="300"/>
      <c r="I17" s="300"/>
      <c r="J17" s="300"/>
      <c r="K17" s="298"/>
    </row>
    <row r="18" ht="15" customHeight="1">
      <c r="B18" s="301"/>
      <c r="C18" s="302"/>
      <c r="D18" s="302"/>
      <c r="E18" s="303" t="s">
        <v>758</v>
      </c>
      <c r="F18" s="300" t="s">
        <v>759</v>
      </c>
      <c r="G18" s="300"/>
      <c r="H18" s="300"/>
      <c r="I18" s="300"/>
      <c r="J18" s="300"/>
      <c r="K18" s="298"/>
    </row>
    <row r="19" ht="15" customHeight="1">
      <c r="B19" s="301"/>
      <c r="C19" s="302"/>
      <c r="D19" s="302"/>
      <c r="E19" s="303" t="s">
        <v>760</v>
      </c>
      <c r="F19" s="300" t="s">
        <v>761</v>
      </c>
      <c r="G19" s="300"/>
      <c r="H19" s="300"/>
      <c r="I19" s="300"/>
      <c r="J19" s="300"/>
      <c r="K19" s="298"/>
    </row>
    <row r="20" ht="15" customHeight="1">
      <c r="B20" s="301"/>
      <c r="C20" s="302"/>
      <c r="D20" s="302"/>
      <c r="E20" s="303" t="s">
        <v>762</v>
      </c>
      <c r="F20" s="300" t="s">
        <v>763</v>
      </c>
      <c r="G20" s="300"/>
      <c r="H20" s="300"/>
      <c r="I20" s="300"/>
      <c r="J20" s="300"/>
      <c r="K20" s="298"/>
    </row>
    <row r="21" ht="15" customHeight="1">
      <c r="B21" s="301"/>
      <c r="C21" s="302"/>
      <c r="D21" s="302"/>
      <c r="E21" s="303" t="s">
        <v>764</v>
      </c>
      <c r="F21" s="300" t="s">
        <v>765</v>
      </c>
      <c r="G21" s="300"/>
      <c r="H21" s="300"/>
      <c r="I21" s="300"/>
      <c r="J21" s="300"/>
      <c r="K21" s="298"/>
    </row>
    <row r="22" ht="12.75" customHeight="1">
      <c r="B22" s="301"/>
      <c r="C22" s="302"/>
      <c r="D22" s="302"/>
      <c r="E22" s="302"/>
      <c r="F22" s="302"/>
      <c r="G22" s="302"/>
      <c r="H22" s="302"/>
      <c r="I22" s="302"/>
      <c r="J22" s="302"/>
      <c r="K22" s="298"/>
    </row>
    <row r="23" ht="15" customHeight="1">
      <c r="B23" s="301"/>
      <c r="C23" s="300" t="s">
        <v>766</v>
      </c>
      <c r="D23" s="300"/>
      <c r="E23" s="300"/>
      <c r="F23" s="300"/>
      <c r="G23" s="300"/>
      <c r="H23" s="300"/>
      <c r="I23" s="300"/>
      <c r="J23" s="300"/>
      <c r="K23" s="298"/>
    </row>
    <row r="24" ht="15" customHeight="1">
      <c r="B24" s="301"/>
      <c r="C24" s="300" t="s">
        <v>767</v>
      </c>
      <c r="D24" s="300"/>
      <c r="E24" s="300"/>
      <c r="F24" s="300"/>
      <c r="G24" s="300"/>
      <c r="H24" s="300"/>
      <c r="I24" s="300"/>
      <c r="J24" s="300"/>
      <c r="K24" s="298"/>
    </row>
    <row r="25" ht="15" customHeight="1">
      <c r="B25" s="301"/>
      <c r="C25" s="300"/>
      <c r="D25" s="300" t="s">
        <v>768</v>
      </c>
      <c r="E25" s="300"/>
      <c r="F25" s="300"/>
      <c r="G25" s="300"/>
      <c r="H25" s="300"/>
      <c r="I25" s="300"/>
      <c r="J25" s="300"/>
      <c r="K25" s="298"/>
    </row>
    <row r="26" ht="15" customHeight="1">
      <c r="B26" s="301"/>
      <c r="C26" s="302"/>
      <c r="D26" s="300" t="s">
        <v>769</v>
      </c>
      <c r="E26" s="300"/>
      <c r="F26" s="300"/>
      <c r="G26" s="300"/>
      <c r="H26" s="300"/>
      <c r="I26" s="300"/>
      <c r="J26" s="300"/>
      <c r="K26" s="298"/>
    </row>
    <row r="27" ht="12.75" customHeight="1">
      <c r="B27" s="301"/>
      <c r="C27" s="302"/>
      <c r="D27" s="302"/>
      <c r="E27" s="302"/>
      <c r="F27" s="302"/>
      <c r="G27" s="302"/>
      <c r="H27" s="302"/>
      <c r="I27" s="302"/>
      <c r="J27" s="302"/>
      <c r="K27" s="298"/>
    </row>
    <row r="28" ht="15" customHeight="1">
      <c r="B28" s="301"/>
      <c r="C28" s="302"/>
      <c r="D28" s="300" t="s">
        <v>770</v>
      </c>
      <c r="E28" s="300"/>
      <c r="F28" s="300"/>
      <c r="G28" s="300"/>
      <c r="H28" s="300"/>
      <c r="I28" s="300"/>
      <c r="J28" s="300"/>
      <c r="K28" s="298"/>
    </row>
    <row r="29" ht="15" customHeight="1">
      <c r="B29" s="301"/>
      <c r="C29" s="302"/>
      <c r="D29" s="300" t="s">
        <v>771</v>
      </c>
      <c r="E29" s="300"/>
      <c r="F29" s="300"/>
      <c r="G29" s="300"/>
      <c r="H29" s="300"/>
      <c r="I29" s="300"/>
      <c r="J29" s="300"/>
      <c r="K29" s="298"/>
    </row>
    <row r="30" ht="12.75" customHeight="1">
      <c r="B30" s="301"/>
      <c r="C30" s="302"/>
      <c r="D30" s="302"/>
      <c r="E30" s="302"/>
      <c r="F30" s="302"/>
      <c r="G30" s="302"/>
      <c r="H30" s="302"/>
      <c r="I30" s="302"/>
      <c r="J30" s="302"/>
      <c r="K30" s="298"/>
    </row>
    <row r="31" ht="15" customHeight="1">
      <c r="B31" s="301"/>
      <c r="C31" s="302"/>
      <c r="D31" s="300" t="s">
        <v>772</v>
      </c>
      <c r="E31" s="300"/>
      <c r="F31" s="300"/>
      <c r="G31" s="300"/>
      <c r="H31" s="300"/>
      <c r="I31" s="300"/>
      <c r="J31" s="300"/>
      <c r="K31" s="298"/>
    </row>
    <row r="32" ht="15" customHeight="1">
      <c r="B32" s="301"/>
      <c r="C32" s="302"/>
      <c r="D32" s="300" t="s">
        <v>773</v>
      </c>
      <c r="E32" s="300"/>
      <c r="F32" s="300"/>
      <c r="G32" s="300"/>
      <c r="H32" s="300"/>
      <c r="I32" s="300"/>
      <c r="J32" s="300"/>
      <c r="K32" s="298"/>
    </row>
    <row r="33" ht="15" customHeight="1">
      <c r="B33" s="301"/>
      <c r="C33" s="302"/>
      <c r="D33" s="300" t="s">
        <v>774</v>
      </c>
      <c r="E33" s="300"/>
      <c r="F33" s="300"/>
      <c r="G33" s="300"/>
      <c r="H33" s="300"/>
      <c r="I33" s="300"/>
      <c r="J33" s="300"/>
      <c r="K33" s="298"/>
    </row>
    <row r="34" ht="15" customHeight="1">
      <c r="B34" s="301"/>
      <c r="C34" s="302"/>
      <c r="D34" s="300"/>
      <c r="E34" s="304" t="s">
        <v>136</v>
      </c>
      <c r="F34" s="300"/>
      <c r="G34" s="300" t="s">
        <v>775</v>
      </c>
      <c r="H34" s="300"/>
      <c r="I34" s="300"/>
      <c r="J34" s="300"/>
      <c r="K34" s="298"/>
    </row>
    <row r="35" ht="30.75" customHeight="1">
      <c r="B35" s="301"/>
      <c r="C35" s="302"/>
      <c r="D35" s="300"/>
      <c r="E35" s="304" t="s">
        <v>776</v>
      </c>
      <c r="F35" s="300"/>
      <c r="G35" s="300" t="s">
        <v>777</v>
      </c>
      <c r="H35" s="300"/>
      <c r="I35" s="300"/>
      <c r="J35" s="300"/>
      <c r="K35" s="298"/>
    </row>
    <row r="36" ht="15" customHeight="1">
      <c r="B36" s="301"/>
      <c r="C36" s="302"/>
      <c r="D36" s="300"/>
      <c r="E36" s="304" t="s">
        <v>52</v>
      </c>
      <c r="F36" s="300"/>
      <c r="G36" s="300" t="s">
        <v>778</v>
      </c>
      <c r="H36" s="300"/>
      <c r="I36" s="300"/>
      <c r="J36" s="300"/>
      <c r="K36" s="298"/>
    </row>
    <row r="37" ht="15" customHeight="1">
      <c r="B37" s="301"/>
      <c r="C37" s="302"/>
      <c r="D37" s="300"/>
      <c r="E37" s="304" t="s">
        <v>137</v>
      </c>
      <c r="F37" s="300"/>
      <c r="G37" s="300" t="s">
        <v>779</v>
      </c>
      <c r="H37" s="300"/>
      <c r="I37" s="300"/>
      <c r="J37" s="300"/>
      <c r="K37" s="298"/>
    </row>
    <row r="38" ht="15" customHeight="1">
      <c r="B38" s="301"/>
      <c r="C38" s="302"/>
      <c r="D38" s="300"/>
      <c r="E38" s="304" t="s">
        <v>138</v>
      </c>
      <c r="F38" s="300"/>
      <c r="G38" s="300" t="s">
        <v>780</v>
      </c>
      <c r="H38" s="300"/>
      <c r="I38" s="300"/>
      <c r="J38" s="300"/>
      <c r="K38" s="298"/>
    </row>
    <row r="39" ht="15" customHeight="1">
      <c r="B39" s="301"/>
      <c r="C39" s="302"/>
      <c r="D39" s="300"/>
      <c r="E39" s="304" t="s">
        <v>139</v>
      </c>
      <c r="F39" s="300"/>
      <c r="G39" s="300" t="s">
        <v>781</v>
      </c>
      <c r="H39" s="300"/>
      <c r="I39" s="300"/>
      <c r="J39" s="300"/>
      <c r="K39" s="298"/>
    </row>
    <row r="40" ht="15" customHeight="1">
      <c r="B40" s="301"/>
      <c r="C40" s="302"/>
      <c r="D40" s="300"/>
      <c r="E40" s="304" t="s">
        <v>782</v>
      </c>
      <c r="F40" s="300"/>
      <c r="G40" s="300" t="s">
        <v>783</v>
      </c>
      <c r="H40" s="300"/>
      <c r="I40" s="300"/>
      <c r="J40" s="300"/>
      <c r="K40" s="298"/>
    </row>
    <row r="41" ht="15" customHeight="1">
      <c r="B41" s="301"/>
      <c r="C41" s="302"/>
      <c r="D41" s="300"/>
      <c r="E41" s="304"/>
      <c r="F41" s="300"/>
      <c r="G41" s="300" t="s">
        <v>784</v>
      </c>
      <c r="H41" s="300"/>
      <c r="I41" s="300"/>
      <c r="J41" s="300"/>
      <c r="K41" s="298"/>
    </row>
    <row r="42" ht="15" customHeight="1">
      <c r="B42" s="301"/>
      <c r="C42" s="302"/>
      <c r="D42" s="300"/>
      <c r="E42" s="304" t="s">
        <v>785</v>
      </c>
      <c r="F42" s="300"/>
      <c r="G42" s="300" t="s">
        <v>786</v>
      </c>
      <c r="H42" s="300"/>
      <c r="I42" s="300"/>
      <c r="J42" s="300"/>
      <c r="K42" s="298"/>
    </row>
    <row r="43" ht="15" customHeight="1">
      <c r="B43" s="301"/>
      <c r="C43" s="302"/>
      <c r="D43" s="300"/>
      <c r="E43" s="304" t="s">
        <v>141</v>
      </c>
      <c r="F43" s="300"/>
      <c r="G43" s="300" t="s">
        <v>787</v>
      </c>
      <c r="H43" s="300"/>
      <c r="I43" s="300"/>
      <c r="J43" s="300"/>
      <c r="K43" s="298"/>
    </row>
    <row r="44" ht="12.75" customHeight="1">
      <c r="B44" s="301"/>
      <c r="C44" s="302"/>
      <c r="D44" s="300"/>
      <c r="E44" s="300"/>
      <c r="F44" s="300"/>
      <c r="G44" s="300"/>
      <c r="H44" s="300"/>
      <c r="I44" s="300"/>
      <c r="J44" s="300"/>
      <c r="K44" s="298"/>
    </row>
    <row r="45" ht="15" customHeight="1">
      <c r="B45" s="301"/>
      <c r="C45" s="302"/>
      <c r="D45" s="300" t="s">
        <v>788</v>
      </c>
      <c r="E45" s="300"/>
      <c r="F45" s="300"/>
      <c r="G45" s="300"/>
      <c r="H45" s="300"/>
      <c r="I45" s="300"/>
      <c r="J45" s="300"/>
      <c r="K45" s="298"/>
    </row>
    <row r="46" ht="15" customHeight="1">
      <c r="B46" s="301"/>
      <c r="C46" s="302"/>
      <c r="D46" s="302"/>
      <c r="E46" s="300" t="s">
        <v>789</v>
      </c>
      <c r="F46" s="300"/>
      <c r="G46" s="300"/>
      <c r="H46" s="300"/>
      <c r="I46" s="300"/>
      <c r="J46" s="300"/>
      <c r="K46" s="298"/>
    </row>
    <row r="47" ht="15" customHeight="1">
      <c r="B47" s="301"/>
      <c r="C47" s="302"/>
      <c r="D47" s="302"/>
      <c r="E47" s="300" t="s">
        <v>790</v>
      </c>
      <c r="F47" s="300"/>
      <c r="G47" s="300"/>
      <c r="H47" s="300"/>
      <c r="I47" s="300"/>
      <c r="J47" s="300"/>
      <c r="K47" s="298"/>
    </row>
    <row r="48" ht="15" customHeight="1">
      <c r="B48" s="301"/>
      <c r="C48" s="302"/>
      <c r="D48" s="302"/>
      <c r="E48" s="300" t="s">
        <v>791</v>
      </c>
      <c r="F48" s="300"/>
      <c r="G48" s="300"/>
      <c r="H48" s="300"/>
      <c r="I48" s="300"/>
      <c r="J48" s="300"/>
      <c r="K48" s="298"/>
    </row>
    <row r="49" ht="15" customHeight="1">
      <c r="B49" s="301"/>
      <c r="C49" s="302"/>
      <c r="D49" s="300" t="s">
        <v>792</v>
      </c>
      <c r="E49" s="300"/>
      <c r="F49" s="300"/>
      <c r="G49" s="300"/>
      <c r="H49" s="300"/>
      <c r="I49" s="300"/>
      <c r="J49" s="300"/>
      <c r="K49" s="298"/>
    </row>
    <row r="50" ht="25.5" customHeight="1">
      <c r="B50" s="296"/>
      <c r="C50" s="297" t="s">
        <v>793</v>
      </c>
      <c r="D50" s="297"/>
      <c r="E50" s="297"/>
      <c r="F50" s="297"/>
      <c r="G50" s="297"/>
      <c r="H50" s="297"/>
      <c r="I50" s="297"/>
      <c r="J50" s="297"/>
      <c r="K50" s="298"/>
    </row>
    <row r="51" ht="5.25" customHeight="1">
      <c r="B51" s="296"/>
      <c r="C51" s="299"/>
      <c r="D51" s="299"/>
      <c r="E51" s="299"/>
      <c r="F51" s="299"/>
      <c r="G51" s="299"/>
      <c r="H51" s="299"/>
      <c r="I51" s="299"/>
      <c r="J51" s="299"/>
      <c r="K51" s="298"/>
    </row>
    <row r="52" ht="15" customHeight="1">
      <c r="B52" s="296"/>
      <c r="C52" s="300" t="s">
        <v>794</v>
      </c>
      <c r="D52" s="300"/>
      <c r="E52" s="300"/>
      <c r="F52" s="300"/>
      <c r="G52" s="300"/>
      <c r="H52" s="300"/>
      <c r="I52" s="300"/>
      <c r="J52" s="300"/>
      <c r="K52" s="298"/>
    </row>
    <row r="53" ht="15" customHeight="1">
      <c r="B53" s="296"/>
      <c r="C53" s="300" t="s">
        <v>795</v>
      </c>
      <c r="D53" s="300"/>
      <c r="E53" s="300"/>
      <c r="F53" s="300"/>
      <c r="G53" s="300"/>
      <c r="H53" s="300"/>
      <c r="I53" s="300"/>
      <c r="J53" s="300"/>
      <c r="K53" s="298"/>
    </row>
    <row r="54" ht="12.75" customHeight="1">
      <c r="B54" s="296"/>
      <c r="C54" s="300"/>
      <c r="D54" s="300"/>
      <c r="E54" s="300"/>
      <c r="F54" s="300"/>
      <c r="G54" s="300"/>
      <c r="H54" s="300"/>
      <c r="I54" s="300"/>
      <c r="J54" s="300"/>
      <c r="K54" s="298"/>
    </row>
    <row r="55" ht="15" customHeight="1">
      <c r="B55" s="296"/>
      <c r="C55" s="300" t="s">
        <v>796</v>
      </c>
      <c r="D55" s="300"/>
      <c r="E55" s="300"/>
      <c r="F55" s="300"/>
      <c r="G55" s="300"/>
      <c r="H55" s="300"/>
      <c r="I55" s="300"/>
      <c r="J55" s="300"/>
      <c r="K55" s="298"/>
    </row>
    <row r="56" ht="15" customHeight="1">
      <c r="B56" s="296"/>
      <c r="C56" s="302"/>
      <c r="D56" s="300" t="s">
        <v>797</v>
      </c>
      <c r="E56" s="300"/>
      <c r="F56" s="300"/>
      <c r="G56" s="300"/>
      <c r="H56" s="300"/>
      <c r="I56" s="300"/>
      <c r="J56" s="300"/>
      <c r="K56" s="298"/>
    </row>
    <row r="57" ht="15" customHeight="1">
      <c r="B57" s="296"/>
      <c r="C57" s="302"/>
      <c r="D57" s="300" t="s">
        <v>798</v>
      </c>
      <c r="E57" s="300"/>
      <c r="F57" s="300"/>
      <c r="G57" s="300"/>
      <c r="H57" s="300"/>
      <c r="I57" s="300"/>
      <c r="J57" s="300"/>
      <c r="K57" s="298"/>
    </row>
    <row r="58" ht="15" customHeight="1">
      <c r="B58" s="296"/>
      <c r="C58" s="302"/>
      <c r="D58" s="300" t="s">
        <v>799</v>
      </c>
      <c r="E58" s="300"/>
      <c r="F58" s="300"/>
      <c r="G58" s="300"/>
      <c r="H58" s="300"/>
      <c r="I58" s="300"/>
      <c r="J58" s="300"/>
      <c r="K58" s="298"/>
    </row>
    <row r="59" ht="15" customHeight="1">
      <c r="B59" s="296"/>
      <c r="C59" s="302"/>
      <c r="D59" s="300" t="s">
        <v>800</v>
      </c>
      <c r="E59" s="300"/>
      <c r="F59" s="300"/>
      <c r="G59" s="300"/>
      <c r="H59" s="300"/>
      <c r="I59" s="300"/>
      <c r="J59" s="300"/>
      <c r="K59" s="298"/>
    </row>
    <row r="60" ht="15" customHeight="1">
      <c r="B60" s="296"/>
      <c r="C60" s="302"/>
      <c r="D60" s="305" t="s">
        <v>801</v>
      </c>
      <c r="E60" s="305"/>
      <c r="F60" s="305"/>
      <c r="G60" s="305"/>
      <c r="H60" s="305"/>
      <c r="I60" s="305"/>
      <c r="J60" s="305"/>
      <c r="K60" s="298"/>
    </row>
    <row r="61" ht="15" customHeight="1">
      <c r="B61" s="296"/>
      <c r="C61" s="302"/>
      <c r="D61" s="300" t="s">
        <v>802</v>
      </c>
      <c r="E61" s="300"/>
      <c r="F61" s="300"/>
      <c r="G61" s="300"/>
      <c r="H61" s="300"/>
      <c r="I61" s="300"/>
      <c r="J61" s="300"/>
      <c r="K61" s="298"/>
    </row>
    <row r="62" ht="12.75" customHeight="1">
      <c r="B62" s="296"/>
      <c r="C62" s="302"/>
      <c r="D62" s="302"/>
      <c r="E62" s="306"/>
      <c r="F62" s="302"/>
      <c r="G62" s="302"/>
      <c r="H62" s="302"/>
      <c r="I62" s="302"/>
      <c r="J62" s="302"/>
      <c r="K62" s="298"/>
    </row>
    <row r="63" ht="15" customHeight="1">
      <c r="B63" s="296"/>
      <c r="C63" s="302"/>
      <c r="D63" s="300" t="s">
        <v>803</v>
      </c>
      <c r="E63" s="300"/>
      <c r="F63" s="300"/>
      <c r="G63" s="300"/>
      <c r="H63" s="300"/>
      <c r="I63" s="300"/>
      <c r="J63" s="300"/>
      <c r="K63" s="298"/>
    </row>
    <row r="64" ht="15" customHeight="1">
      <c r="B64" s="296"/>
      <c r="C64" s="302"/>
      <c r="D64" s="305" t="s">
        <v>804</v>
      </c>
      <c r="E64" s="305"/>
      <c r="F64" s="305"/>
      <c r="G64" s="305"/>
      <c r="H64" s="305"/>
      <c r="I64" s="305"/>
      <c r="J64" s="305"/>
      <c r="K64" s="298"/>
    </row>
    <row r="65" ht="15" customHeight="1">
      <c r="B65" s="296"/>
      <c r="C65" s="302"/>
      <c r="D65" s="300" t="s">
        <v>805</v>
      </c>
      <c r="E65" s="300"/>
      <c r="F65" s="300"/>
      <c r="G65" s="300"/>
      <c r="H65" s="300"/>
      <c r="I65" s="300"/>
      <c r="J65" s="300"/>
      <c r="K65" s="298"/>
    </row>
    <row r="66" ht="15" customHeight="1">
      <c r="B66" s="296"/>
      <c r="C66" s="302"/>
      <c r="D66" s="300" t="s">
        <v>806</v>
      </c>
      <c r="E66" s="300"/>
      <c r="F66" s="300"/>
      <c r="G66" s="300"/>
      <c r="H66" s="300"/>
      <c r="I66" s="300"/>
      <c r="J66" s="300"/>
      <c r="K66" s="298"/>
    </row>
    <row r="67" ht="15" customHeight="1">
      <c r="B67" s="296"/>
      <c r="C67" s="302"/>
      <c r="D67" s="300" t="s">
        <v>807</v>
      </c>
      <c r="E67" s="300"/>
      <c r="F67" s="300"/>
      <c r="G67" s="300"/>
      <c r="H67" s="300"/>
      <c r="I67" s="300"/>
      <c r="J67" s="300"/>
      <c r="K67" s="298"/>
    </row>
    <row r="68" ht="15" customHeight="1">
      <c r="B68" s="296"/>
      <c r="C68" s="302"/>
      <c r="D68" s="300" t="s">
        <v>808</v>
      </c>
      <c r="E68" s="300"/>
      <c r="F68" s="300"/>
      <c r="G68" s="300"/>
      <c r="H68" s="300"/>
      <c r="I68" s="300"/>
      <c r="J68" s="300"/>
      <c r="K68" s="298"/>
    </row>
    <row r="69" ht="12.75" customHeight="1">
      <c r="B69" s="307"/>
      <c r="C69" s="308"/>
      <c r="D69" s="308"/>
      <c r="E69" s="308"/>
      <c r="F69" s="308"/>
      <c r="G69" s="308"/>
      <c r="H69" s="308"/>
      <c r="I69" s="308"/>
      <c r="J69" s="308"/>
      <c r="K69" s="309"/>
    </row>
    <row r="70" ht="18.75" customHeight="1">
      <c r="B70" s="310"/>
      <c r="C70" s="310"/>
      <c r="D70" s="310"/>
      <c r="E70" s="310"/>
      <c r="F70" s="310"/>
      <c r="G70" s="310"/>
      <c r="H70" s="310"/>
      <c r="I70" s="310"/>
      <c r="J70" s="310"/>
      <c r="K70" s="311"/>
    </row>
    <row r="71" ht="18.75" customHeight="1">
      <c r="B71" s="311"/>
      <c r="C71" s="311"/>
      <c r="D71" s="311"/>
      <c r="E71" s="311"/>
      <c r="F71" s="311"/>
      <c r="G71" s="311"/>
      <c r="H71" s="311"/>
      <c r="I71" s="311"/>
      <c r="J71" s="311"/>
      <c r="K71" s="311"/>
    </row>
    <row r="72" ht="7.5" customHeight="1">
      <c r="B72" s="312"/>
      <c r="C72" s="313"/>
      <c r="D72" s="313"/>
      <c r="E72" s="313"/>
      <c r="F72" s="313"/>
      <c r="G72" s="313"/>
      <c r="H72" s="313"/>
      <c r="I72" s="313"/>
      <c r="J72" s="313"/>
      <c r="K72" s="314"/>
    </row>
    <row r="73" ht="45" customHeight="1">
      <c r="B73" s="315"/>
      <c r="C73" s="316" t="s">
        <v>86</v>
      </c>
      <c r="D73" s="316"/>
      <c r="E73" s="316"/>
      <c r="F73" s="316"/>
      <c r="G73" s="316"/>
      <c r="H73" s="316"/>
      <c r="I73" s="316"/>
      <c r="J73" s="316"/>
      <c r="K73" s="317"/>
    </row>
    <row r="74" ht="17.25" customHeight="1">
      <c r="B74" s="315"/>
      <c r="C74" s="318" t="s">
        <v>809</v>
      </c>
      <c r="D74" s="318"/>
      <c r="E74" s="318"/>
      <c r="F74" s="318" t="s">
        <v>810</v>
      </c>
      <c r="G74" s="319"/>
      <c r="H74" s="318" t="s">
        <v>137</v>
      </c>
      <c r="I74" s="318" t="s">
        <v>56</v>
      </c>
      <c r="J74" s="318" t="s">
        <v>811</v>
      </c>
      <c r="K74" s="317"/>
    </row>
    <row r="75" ht="17.25" customHeight="1">
      <c r="B75" s="315"/>
      <c r="C75" s="320" t="s">
        <v>812</v>
      </c>
      <c r="D75" s="320"/>
      <c r="E75" s="320"/>
      <c r="F75" s="321" t="s">
        <v>813</v>
      </c>
      <c r="G75" s="322"/>
      <c r="H75" s="320"/>
      <c r="I75" s="320"/>
      <c r="J75" s="320" t="s">
        <v>814</v>
      </c>
      <c r="K75" s="317"/>
    </row>
    <row r="76" ht="5.25" customHeight="1">
      <c r="B76" s="315"/>
      <c r="C76" s="323"/>
      <c r="D76" s="323"/>
      <c r="E76" s="323"/>
      <c r="F76" s="323"/>
      <c r="G76" s="324"/>
      <c r="H76" s="323"/>
      <c r="I76" s="323"/>
      <c r="J76" s="323"/>
      <c r="K76" s="317"/>
    </row>
    <row r="77" ht="15" customHeight="1">
      <c r="B77" s="315"/>
      <c r="C77" s="304" t="s">
        <v>52</v>
      </c>
      <c r="D77" s="323"/>
      <c r="E77" s="323"/>
      <c r="F77" s="325" t="s">
        <v>815</v>
      </c>
      <c r="G77" s="324"/>
      <c r="H77" s="304" t="s">
        <v>816</v>
      </c>
      <c r="I77" s="304" t="s">
        <v>817</v>
      </c>
      <c r="J77" s="304">
        <v>20</v>
      </c>
      <c r="K77" s="317"/>
    </row>
    <row r="78" ht="15" customHeight="1">
      <c r="B78" s="315"/>
      <c r="C78" s="304" t="s">
        <v>818</v>
      </c>
      <c r="D78" s="304"/>
      <c r="E78" s="304"/>
      <c r="F78" s="325" t="s">
        <v>815</v>
      </c>
      <c r="G78" s="324"/>
      <c r="H78" s="304" t="s">
        <v>819</v>
      </c>
      <c r="I78" s="304" t="s">
        <v>817</v>
      </c>
      <c r="J78" s="304">
        <v>120</v>
      </c>
      <c r="K78" s="317"/>
    </row>
    <row r="79" ht="15" customHeight="1">
      <c r="B79" s="326"/>
      <c r="C79" s="304" t="s">
        <v>820</v>
      </c>
      <c r="D79" s="304"/>
      <c r="E79" s="304"/>
      <c r="F79" s="325" t="s">
        <v>821</v>
      </c>
      <c r="G79" s="324"/>
      <c r="H79" s="304" t="s">
        <v>822</v>
      </c>
      <c r="I79" s="304" t="s">
        <v>817</v>
      </c>
      <c r="J79" s="304">
        <v>50</v>
      </c>
      <c r="K79" s="317"/>
    </row>
    <row r="80" ht="15" customHeight="1">
      <c r="B80" s="326"/>
      <c r="C80" s="304" t="s">
        <v>823</v>
      </c>
      <c r="D80" s="304"/>
      <c r="E80" s="304"/>
      <c r="F80" s="325" t="s">
        <v>815</v>
      </c>
      <c r="G80" s="324"/>
      <c r="H80" s="304" t="s">
        <v>824</v>
      </c>
      <c r="I80" s="304" t="s">
        <v>825</v>
      </c>
      <c r="J80" s="304"/>
      <c r="K80" s="317"/>
    </row>
    <row r="81" ht="15" customHeight="1">
      <c r="B81" s="326"/>
      <c r="C81" s="327" t="s">
        <v>826</v>
      </c>
      <c r="D81" s="327"/>
      <c r="E81" s="327"/>
      <c r="F81" s="328" t="s">
        <v>821</v>
      </c>
      <c r="G81" s="327"/>
      <c r="H81" s="327" t="s">
        <v>827</v>
      </c>
      <c r="I81" s="327" t="s">
        <v>817</v>
      </c>
      <c r="J81" s="327">
        <v>15</v>
      </c>
      <c r="K81" s="317"/>
    </row>
    <row r="82" ht="15" customHeight="1">
      <c r="B82" s="326"/>
      <c r="C82" s="327" t="s">
        <v>828</v>
      </c>
      <c r="D82" s="327"/>
      <c r="E82" s="327"/>
      <c r="F82" s="328" t="s">
        <v>821</v>
      </c>
      <c r="G82" s="327"/>
      <c r="H82" s="327" t="s">
        <v>829</v>
      </c>
      <c r="I82" s="327" t="s">
        <v>817</v>
      </c>
      <c r="J82" s="327">
        <v>15</v>
      </c>
      <c r="K82" s="317"/>
    </row>
    <row r="83" ht="15" customHeight="1">
      <c r="B83" s="326"/>
      <c r="C83" s="327" t="s">
        <v>830</v>
      </c>
      <c r="D83" s="327"/>
      <c r="E83" s="327"/>
      <c r="F83" s="328" t="s">
        <v>821</v>
      </c>
      <c r="G83" s="327"/>
      <c r="H83" s="327" t="s">
        <v>831</v>
      </c>
      <c r="I83" s="327" t="s">
        <v>817</v>
      </c>
      <c r="J83" s="327">
        <v>20</v>
      </c>
      <c r="K83" s="317"/>
    </row>
    <row r="84" ht="15" customHeight="1">
      <c r="B84" s="326"/>
      <c r="C84" s="327" t="s">
        <v>832</v>
      </c>
      <c r="D84" s="327"/>
      <c r="E84" s="327"/>
      <c r="F84" s="328" t="s">
        <v>821</v>
      </c>
      <c r="G84" s="327"/>
      <c r="H84" s="327" t="s">
        <v>833</v>
      </c>
      <c r="I84" s="327" t="s">
        <v>817</v>
      </c>
      <c r="J84" s="327">
        <v>20</v>
      </c>
      <c r="K84" s="317"/>
    </row>
    <row r="85" ht="15" customHeight="1">
      <c r="B85" s="326"/>
      <c r="C85" s="304" t="s">
        <v>834</v>
      </c>
      <c r="D85" s="304"/>
      <c r="E85" s="304"/>
      <c r="F85" s="325" t="s">
        <v>821</v>
      </c>
      <c r="G85" s="324"/>
      <c r="H85" s="304" t="s">
        <v>835</v>
      </c>
      <c r="I85" s="304" t="s">
        <v>817</v>
      </c>
      <c r="J85" s="304">
        <v>50</v>
      </c>
      <c r="K85" s="317"/>
    </row>
    <row r="86" ht="15" customHeight="1">
      <c r="B86" s="326"/>
      <c r="C86" s="304" t="s">
        <v>836</v>
      </c>
      <c r="D86" s="304"/>
      <c r="E86" s="304"/>
      <c r="F86" s="325" t="s">
        <v>821</v>
      </c>
      <c r="G86" s="324"/>
      <c r="H86" s="304" t="s">
        <v>837</v>
      </c>
      <c r="I86" s="304" t="s">
        <v>817</v>
      </c>
      <c r="J86" s="304">
        <v>20</v>
      </c>
      <c r="K86" s="317"/>
    </row>
    <row r="87" ht="15" customHeight="1">
      <c r="B87" s="326"/>
      <c r="C87" s="304" t="s">
        <v>838</v>
      </c>
      <c r="D87" s="304"/>
      <c r="E87" s="304"/>
      <c r="F87" s="325" t="s">
        <v>821</v>
      </c>
      <c r="G87" s="324"/>
      <c r="H87" s="304" t="s">
        <v>839</v>
      </c>
      <c r="I87" s="304" t="s">
        <v>817</v>
      </c>
      <c r="J87" s="304">
        <v>20</v>
      </c>
      <c r="K87" s="317"/>
    </row>
    <row r="88" ht="15" customHeight="1">
      <c r="B88" s="326"/>
      <c r="C88" s="304" t="s">
        <v>840</v>
      </c>
      <c r="D88" s="304"/>
      <c r="E88" s="304"/>
      <c r="F88" s="325" t="s">
        <v>821</v>
      </c>
      <c r="G88" s="324"/>
      <c r="H88" s="304" t="s">
        <v>841</v>
      </c>
      <c r="I88" s="304" t="s">
        <v>817</v>
      </c>
      <c r="J88" s="304">
        <v>50</v>
      </c>
      <c r="K88" s="317"/>
    </row>
    <row r="89" ht="15" customHeight="1">
      <c r="B89" s="326"/>
      <c r="C89" s="304" t="s">
        <v>842</v>
      </c>
      <c r="D89" s="304"/>
      <c r="E89" s="304"/>
      <c r="F89" s="325" t="s">
        <v>821</v>
      </c>
      <c r="G89" s="324"/>
      <c r="H89" s="304" t="s">
        <v>842</v>
      </c>
      <c r="I89" s="304" t="s">
        <v>817</v>
      </c>
      <c r="J89" s="304">
        <v>50</v>
      </c>
      <c r="K89" s="317"/>
    </row>
    <row r="90" ht="15" customHeight="1">
      <c r="B90" s="326"/>
      <c r="C90" s="304" t="s">
        <v>142</v>
      </c>
      <c r="D90" s="304"/>
      <c r="E90" s="304"/>
      <c r="F90" s="325" t="s">
        <v>821</v>
      </c>
      <c r="G90" s="324"/>
      <c r="H90" s="304" t="s">
        <v>843</v>
      </c>
      <c r="I90" s="304" t="s">
        <v>817</v>
      </c>
      <c r="J90" s="304">
        <v>255</v>
      </c>
      <c r="K90" s="317"/>
    </row>
    <row r="91" ht="15" customHeight="1">
      <c r="B91" s="326"/>
      <c r="C91" s="304" t="s">
        <v>844</v>
      </c>
      <c r="D91" s="304"/>
      <c r="E91" s="304"/>
      <c r="F91" s="325" t="s">
        <v>815</v>
      </c>
      <c r="G91" s="324"/>
      <c r="H91" s="304" t="s">
        <v>845</v>
      </c>
      <c r="I91" s="304" t="s">
        <v>846</v>
      </c>
      <c r="J91" s="304"/>
      <c r="K91" s="317"/>
    </row>
    <row r="92" ht="15" customHeight="1">
      <c r="B92" s="326"/>
      <c r="C92" s="304" t="s">
        <v>847</v>
      </c>
      <c r="D92" s="304"/>
      <c r="E92" s="304"/>
      <c r="F92" s="325" t="s">
        <v>815</v>
      </c>
      <c r="G92" s="324"/>
      <c r="H92" s="304" t="s">
        <v>848</v>
      </c>
      <c r="I92" s="304" t="s">
        <v>849</v>
      </c>
      <c r="J92" s="304"/>
      <c r="K92" s="317"/>
    </row>
    <row r="93" ht="15" customHeight="1">
      <c r="B93" s="326"/>
      <c r="C93" s="304" t="s">
        <v>850</v>
      </c>
      <c r="D93" s="304"/>
      <c r="E93" s="304"/>
      <c r="F93" s="325" t="s">
        <v>815</v>
      </c>
      <c r="G93" s="324"/>
      <c r="H93" s="304" t="s">
        <v>850</v>
      </c>
      <c r="I93" s="304" t="s">
        <v>849</v>
      </c>
      <c r="J93" s="304"/>
      <c r="K93" s="317"/>
    </row>
    <row r="94" ht="15" customHeight="1">
      <c r="B94" s="326"/>
      <c r="C94" s="304" t="s">
        <v>37</v>
      </c>
      <c r="D94" s="304"/>
      <c r="E94" s="304"/>
      <c r="F94" s="325" t="s">
        <v>815</v>
      </c>
      <c r="G94" s="324"/>
      <c r="H94" s="304" t="s">
        <v>851</v>
      </c>
      <c r="I94" s="304" t="s">
        <v>849</v>
      </c>
      <c r="J94" s="304"/>
      <c r="K94" s="317"/>
    </row>
    <row r="95" ht="15" customHeight="1">
      <c r="B95" s="326"/>
      <c r="C95" s="304" t="s">
        <v>47</v>
      </c>
      <c r="D95" s="304"/>
      <c r="E95" s="304"/>
      <c r="F95" s="325" t="s">
        <v>815</v>
      </c>
      <c r="G95" s="324"/>
      <c r="H95" s="304" t="s">
        <v>852</v>
      </c>
      <c r="I95" s="304" t="s">
        <v>849</v>
      </c>
      <c r="J95" s="304"/>
      <c r="K95" s="317"/>
    </row>
    <row r="96" ht="15" customHeight="1">
      <c r="B96" s="329"/>
      <c r="C96" s="330"/>
      <c r="D96" s="330"/>
      <c r="E96" s="330"/>
      <c r="F96" s="330"/>
      <c r="G96" s="330"/>
      <c r="H96" s="330"/>
      <c r="I96" s="330"/>
      <c r="J96" s="330"/>
      <c r="K96" s="331"/>
    </row>
    <row r="97" ht="18.75" customHeight="1">
      <c r="B97" s="332"/>
      <c r="C97" s="333"/>
      <c r="D97" s="333"/>
      <c r="E97" s="333"/>
      <c r="F97" s="333"/>
      <c r="G97" s="333"/>
      <c r="H97" s="333"/>
      <c r="I97" s="333"/>
      <c r="J97" s="333"/>
      <c r="K97" s="332"/>
    </row>
    <row r="98" ht="18.75" customHeight="1">
      <c r="B98" s="311"/>
      <c r="C98" s="311"/>
      <c r="D98" s="311"/>
      <c r="E98" s="311"/>
      <c r="F98" s="311"/>
      <c r="G98" s="311"/>
      <c r="H98" s="311"/>
      <c r="I98" s="311"/>
      <c r="J98" s="311"/>
      <c r="K98" s="311"/>
    </row>
    <row r="99" ht="7.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4"/>
    </row>
    <row r="100" ht="45" customHeight="1">
      <c r="B100" s="315"/>
      <c r="C100" s="316" t="s">
        <v>853</v>
      </c>
      <c r="D100" s="316"/>
      <c r="E100" s="316"/>
      <c r="F100" s="316"/>
      <c r="G100" s="316"/>
      <c r="H100" s="316"/>
      <c r="I100" s="316"/>
      <c r="J100" s="316"/>
      <c r="K100" s="317"/>
    </row>
    <row r="101" ht="17.25" customHeight="1">
      <c r="B101" s="315"/>
      <c r="C101" s="318" t="s">
        <v>809</v>
      </c>
      <c r="D101" s="318"/>
      <c r="E101" s="318"/>
      <c r="F101" s="318" t="s">
        <v>810</v>
      </c>
      <c r="G101" s="319"/>
      <c r="H101" s="318" t="s">
        <v>137</v>
      </c>
      <c r="I101" s="318" t="s">
        <v>56</v>
      </c>
      <c r="J101" s="318" t="s">
        <v>811</v>
      </c>
      <c r="K101" s="317"/>
    </row>
    <row r="102" ht="17.25" customHeight="1">
      <c r="B102" s="315"/>
      <c r="C102" s="320" t="s">
        <v>812</v>
      </c>
      <c r="D102" s="320"/>
      <c r="E102" s="320"/>
      <c r="F102" s="321" t="s">
        <v>813</v>
      </c>
      <c r="G102" s="322"/>
      <c r="H102" s="320"/>
      <c r="I102" s="320"/>
      <c r="J102" s="320" t="s">
        <v>814</v>
      </c>
      <c r="K102" s="317"/>
    </row>
    <row r="103" ht="5.25" customHeight="1">
      <c r="B103" s="315"/>
      <c r="C103" s="318"/>
      <c r="D103" s="318"/>
      <c r="E103" s="318"/>
      <c r="F103" s="318"/>
      <c r="G103" s="334"/>
      <c r="H103" s="318"/>
      <c r="I103" s="318"/>
      <c r="J103" s="318"/>
      <c r="K103" s="317"/>
    </row>
    <row r="104" ht="15" customHeight="1">
      <c r="B104" s="315"/>
      <c r="C104" s="304" t="s">
        <v>52</v>
      </c>
      <c r="D104" s="323"/>
      <c r="E104" s="323"/>
      <c r="F104" s="325" t="s">
        <v>815</v>
      </c>
      <c r="G104" s="334"/>
      <c r="H104" s="304" t="s">
        <v>854</v>
      </c>
      <c r="I104" s="304" t="s">
        <v>817</v>
      </c>
      <c r="J104" s="304">
        <v>20</v>
      </c>
      <c r="K104" s="317"/>
    </row>
    <row r="105" ht="15" customHeight="1">
      <c r="B105" s="315"/>
      <c r="C105" s="304" t="s">
        <v>818</v>
      </c>
      <c r="D105" s="304"/>
      <c r="E105" s="304"/>
      <c r="F105" s="325" t="s">
        <v>815</v>
      </c>
      <c r="G105" s="304"/>
      <c r="H105" s="304" t="s">
        <v>854</v>
      </c>
      <c r="I105" s="304" t="s">
        <v>817</v>
      </c>
      <c r="J105" s="304">
        <v>120</v>
      </c>
      <c r="K105" s="317"/>
    </row>
    <row r="106" ht="15" customHeight="1">
      <c r="B106" s="326"/>
      <c r="C106" s="304" t="s">
        <v>820</v>
      </c>
      <c r="D106" s="304"/>
      <c r="E106" s="304"/>
      <c r="F106" s="325" t="s">
        <v>821</v>
      </c>
      <c r="G106" s="304"/>
      <c r="H106" s="304" t="s">
        <v>854</v>
      </c>
      <c r="I106" s="304" t="s">
        <v>817</v>
      </c>
      <c r="J106" s="304">
        <v>50</v>
      </c>
      <c r="K106" s="317"/>
    </row>
    <row r="107" ht="15" customHeight="1">
      <c r="B107" s="326"/>
      <c r="C107" s="304" t="s">
        <v>823</v>
      </c>
      <c r="D107" s="304"/>
      <c r="E107" s="304"/>
      <c r="F107" s="325" t="s">
        <v>815</v>
      </c>
      <c r="G107" s="304"/>
      <c r="H107" s="304" t="s">
        <v>854</v>
      </c>
      <c r="I107" s="304" t="s">
        <v>825</v>
      </c>
      <c r="J107" s="304"/>
      <c r="K107" s="317"/>
    </row>
    <row r="108" ht="15" customHeight="1">
      <c r="B108" s="326"/>
      <c r="C108" s="304" t="s">
        <v>834</v>
      </c>
      <c r="D108" s="304"/>
      <c r="E108" s="304"/>
      <c r="F108" s="325" t="s">
        <v>821</v>
      </c>
      <c r="G108" s="304"/>
      <c r="H108" s="304" t="s">
        <v>854</v>
      </c>
      <c r="I108" s="304" t="s">
        <v>817</v>
      </c>
      <c r="J108" s="304">
        <v>50</v>
      </c>
      <c r="K108" s="317"/>
    </row>
    <row r="109" ht="15" customHeight="1">
      <c r="B109" s="326"/>
      <c r="C109" s="304" t="s">
        <v>842</v>
      </c>
      <c r="D109" s="304"/>
      <c r="E109" s="304"/>
      <c r="F109" s="325" t="s">
        <v>821</v>
      </c>
      <c r="G109" s="304"/>
      <c r="H109" s="304" t="s">
        <v>854</v>
      </c>
      <c r="I109" s="304" t="s">
        <v>817</v>
      </c>
      <c r="J109" s="304">
        <v>50</v>
      </c>
      <c r="K109" s="317"/>
    </row>
    <row r="110" ht="15" customHeight="1">
      <c r="B110" s="326"/>
      <c r="C110" s="304" t="s">
        <v>840</v>
      </c>
      <c r="D110" s="304"/>
      <c r="E110" s="304"/>
      <c r="F110" s="325" t="s">
        <v>821</v>
      </c>
      <c r="G110" s="304"/>
      <c r="H110" s="304" t="s">
        <v>854</v>
      </c>
      <c r="I110" s="304" t="s">
        <v>817</v>
      </c>
      <c r="J110" s="304">
        <v>50</v>
      </c>
      <c r="K110" s="317"/>
    </row>
    <row r="111" ht="15" customHeight="1">
      <c r="B111" s="326"/>
      <c r="C111" s="304" t="s">
        <v>52</v>
      </c>
      <c r="D111" s="304"/>
      <c r="E111" s="304"/>
      <c r="F111" s="325" t="s">
        <v>815</v>
      </c>
      <c r="G111" s="304"/>
      <c r="H111" s="304" t="s">
        <v>855</v>
      </c>
      <c r="I111" s="304" t="s">
        <v>817</v>
      </c>
      <c r="J111" s="304">
        <v>20</v>
      </c>
      <c r="K111" s="317"/>
    </row>
    <row r="112" ht="15" customHeight="1">
      <c r="B112" s="326"/>
      <c r="C112" s="304" t="s">
        <v>856</v>
      </c>
      <c r="D112" s="304"/>
      <c r="E112" s="304"/>
      <c r="F112" s="325" t="s">
        <v>815</v>
      </c>
      <c r="G112" s="304"/>
      <c r="H112" s="304" t="s">
        <v>857</v>
      </c>
      <c r="I112" s="304" t="s">
        <v>817</v>
      </c>
      <c r="J112" s="304">
        <v>120</v>
      </c>
      <c r="K112" s="317"/>
    </row>
    <row r="113" ht="15" customHeight="1">
      <c r="B113" s="326"/>
      <c r="C113" s="304" t="s">
        <v>37</v>
      </c>
      <c r="D113" s="304"/>
      <c r="E113" s="304"/>
      <c r="F113" s="325" t="s">
        <v>815</v>
      </c>
      <c r="G113" s="304"/>
      <c r="H113" s="304" t="s">
        <v>858</v>
      </c>
      <c r="I113" s="304" t="s">
        <v>849</v>
      </c>
      <c r="J113" s="304"/>
      <c r="K113" s="317"/>
    </row>
    <row r="114" ht="15" customHeight="1">
      <c r="B114" s="326"/>
      <c r="C114" s="304" t="s">
        <v>47</v>
      </c>
      <c r="D114" s="304"/>
      <c r="E114" s="304"/>
      <c r="F114" s="325" t="s">
        <v>815</v>
      </c>
      <c r="G114" s="304"/>
      <c r="H114" s="304" t="s">
        <v>859</v>
      </c>
      <c r="I114" s="304" t="s">
        <v>849</v>
      </c>
      <c r="J114" s="304"/>
      <c r="K114" s="317"/>
    </row>
    <row r="115" ht="15" customHeight="1">
      <c r="B115" s="326"/>
      <c r="C115" s="304" t="s">
        <v>56</v>
      </c>
      <c r="D115" s="304"/>
      <c r="E115" s="304"/>
      <c r="F115" s="325" t="s">
        <v>815</v>
      </c>
      <c r="G115" s="304"/>
      <c r="H115" s="304" t="s">
        <v>860</v>
      </c>
      <c r="I115" s="304" t="s">
        <v>861</v>
      </c>
      <c r="J115" s="304"/>
      <c r="K115" s="317"/>
    </row>
    <row r="116" ht="15" customHeight="1">
      <c r="B116" s="329"/>
      <c r="C116" s="335"/>
      <c r="D116" s="335"/>
      <c r="E116" s="335"/>
      <c r="F116" s="335"/>
      <c r="G116" s="335"/>
      <c r="H116" s="335"/>
      <c r="I116" s="335"/>
      <c r="J116" s="335"/>
      <c r="K116" s="331"/>
    </row>
    <row r="117" ht="18.75" customHeight="1">
      <c r="B117" s="336"/>
      <c r="C117" s="300"/>
      <c r="D117" s="300"/>
      <c r="E117" s="300"/>
      <c r="F117" s="337"/>
      <c r="G117" s="300"/>
      <c r="H117" s="300"/>
      <c r="I117" s="300"/>
      <c r="J117" s="300"/>
      <c r="K117" s="336"/>
    </row>
    <row r="118" ht="18.75" customHeight="1">
      <c r="B118" s="311"/>
      <c r="C118" s="311"/>
      <c r="D118" s="311"/>
      <c r="E118" s="311"/>
      <c r="F118" s="311"/>
      <c r="G118" s="311"/>
      <c r="H118" s="311"/>
      <c r="I118" s="311"/>
      <c r="J118" s="311"/>
      <c r="K118" s="311"/>
    </row>
    <row r="119" ht="7.5" customHeight="1">
      <c r="B119" s="338"/>
      <c r="C119" s="339"/>
      <c r="D119" s="339"/>
      <c r="E119" s="339"/>
      <c r="F119" s="339"/>
      <c r="G119" s="339"/>
      <c r="H119" s="339"/>
      <c r="I119" s="339"/>
      <c r="J119" s="339"/>
      <c r="K119" s="340"/>
    </row>
    <row r="120" ht="45" customHeight="1">
      <c r="B120" s="341"/>
      <c r="C120" s="294" t="s">
        <v>862</v>
      </c>
      <c r="D120" s="294"/>
      <c r="E120" s="294"/>
      <c r="F120" s="294"/>
      <c r="G120" s="294"/>
      <c r="H120" s="294"/>
      <c r="I120" s="294"/>
      <c r="J120" s="294"/>
      <c r="K120" s="342"/>
    </row>
    <row r="121" ht="17.25" customHeight="1">
      <c r="B121" s="343"/>
      <c r="C121" s="318" t="s">
        <v>809</v>
      </c>
      <c r="D121" s="318"/>
      <c r="E121" s="318"/>
      <c r="F121" s="318" t="s">
        <v>810</v>
      </c>
      <c r="G121" s="319"/>
      <c r="H121" s="318" t="s">
        <v>137</v>
      </c>
      <c r="I121" s="318" t="s">
        <v>56</v>
      </c>
      <c r="J121" s="318" t="s">
        <v>811</v>
      </c>
      <c r="K121" s="344"/>
    </row>
    <row r="122" ht="17.25" customHeight="1">
      <c r="B122" s="343"/>
      <c r="C122" s="320" t="s">
        <v>812</v>
      </c>
      <c r="D122" s="320"/>
      <c r="E122" s="320"/>
      <c r="F122" s="321" t="s">
        <v>813</v>
      </c>
      <c r="G122" s="322"/>
      <c r="H122" s="320"/>
      <c r="I122" s="320"/>
      <c r="J122" s="320" t="s">
        <v>814</v>
      </c>
      <c r="K122" s="344"/>
    </row>
    <row r="123" ht="5.25" customHeight="1">
      <c r="B123" s="345"/>
      <c r="C123" s="323"/>
      <c r="D123" s="323"/>
      <c r="E123" s="323"/>
      <c r="F123" s="323"/>
      <c r="G123" s="304"/>
      <c r="H123" s="323"/>
      <c r="I123" s="323"/>
      <c r="J123" s="323"/>
      <c r="K123" s="346"/>
    </row>
    <row r="124" ht="15" customHeight="1">
      <c r="B124" s="345"/>
      <c r="C124" s="304" t="s">
        <v>818</v>
      </c>
      <c r="D124" s="323"/>
      <c r="E124" s="323"/>
      <c r="F124" s="325" t="s">
        <v>815</v>
      </c>
      <c r="G124" s="304"/>
      <c r="H124" s="304" t="s">
        <v>854</v>
      </c>
      <c r="I124" s="304" t="s">
        <v>817</v>
      </c>
      <c r="J124" s="304">
        <v>120</v>
      </c>
      <c r="K124" s="347"/>
    </row>
    <row r="125" ht="15" customHeight="1">
      <c r="B125" s="345"/>
      <c r="C125" s="304" t="s">
        <v>863</v>
      </c>
      <c r="D125" s="304"/>
      <c r="E125" s="304"/>
      <c r="F125" s="325" t="s">
        <v>815</v>
      </c>
      <c r="G125" s="304"/>
      <c r="H125" s="304" t="s">
        <v>864</v>
      </c>
      <c r="I125" s="304" t="s">
        <v>817</v>
      </c>
      <c r="J125" s="304" t="s">
        <v>865</v>
      </c>
      <c r="K125" s="347"/>
    </row>
    <row r="126" ht="15" customHeight="1">
      <c r="B126" s="345"/>
      <c r="C126" s="304" t="s">
        <v>764</v>
      </c>
      <c r="D126" s="304"/>
      <c r="E126" s="304"/>
      <c r="F126" s="325" t="s">
        <v>815</v>
      </c>
      <c r="G126" s="304"/>
      <c r="H126" s="304" t="s">
        <v>866</v>
      </c>
      <c r="I126" s="304" t="s">
        <v>817</v>
      </c>
      <c r="J126" s="304" t="s">
        <v>865</v>
      </c>
      <c r="K126" s="347"/>
    </row>
    <row r="127" ht="15" customHeight="1">
      <c r="B127" s="345"/>
      <c r="C127" s="304" t="s">
        <v>826</v>
      </c>
      <c r="D127" s="304"/>
      <c r="E127" s="304"/>
      <c r="F127" s="325" t="s">
        <v>821</v>
      </c>
      <c r="G127" s="304"/>
      <c r="H127" s="304" t="s">
        <v>827</v>
      </c>
      <c r="I127" s="304" t="s">
        <v>817</v>
      </c>
      <c r="J127" s="304">
        <v>15</v>
      </c>
      <c r="K127" s="347"/>
    </row>
    <row r="128" ht="15" customHeight="1">
      <c r="B128" s="345"/>
      <c r="C128" s="327" t="s">
        <v>828</v>
      </c>
      <c r="D128" s="327"/>
      <c r="E128" s="327"/>
      <c r="F128" s="328" t="s">
        <v>821</v>
      </c>
      <c r="G128" s="327"/>
      <c r="H128" s="327" t="s">
        <v>829</v>
      </c>
      <c r="I128" s="327" t="s">
        <v>817</v>
      </c>
      <c r="J128" s="327">
        <v>15</v>
      </c>
      <c r="K128" s="347"/>
    </row>
    <row r="129" ht="15" customHeight="1">
      <c r="B129" s="345"/>
      <c r="C129" s="327" t="s">
        <v>830</v>
      </c>
      <c r="D129" s="327"/>
      <c r="E129" s="327"/>
      <c r="F129" s="328" t="s">
        <v>821</v>
      </c>
      <c r="G129" s="327"/>
      <c r="H129" s="327" t="s">
        <v>831</v>
      </c>
      <c r="I129" s="327" t="s">
        <v>817</v>
      </c>
      <c r="J129" s="327">
        <v>20</v>
      </c>
      <c r="K129" s="347"/>
    </row>
    <row r="130" ht="15" customHeight="1">
      <c r="B130" s="345"/>
      <c r="C130" s="327" t="s">
        <v>832</v>
      </c>
      <c r="D130" s="327"/>
      <c r="E130" s="327"/>
      <c r="F130" s="328" t="s">
        <v>821</v>
      </c>
      <c r="G130" s="327"/>
      <c r="H130" s="327" t="s">
        <v>833</v>
      </c>
      <c r="I130" s="327" t="s">
        <v>817</v>
      </c>
      <c r="J130" s="327">
        <v>20</v>
      </c>
      <c r="K130" s="347"/>
    </row>
    <row r="131" ht="15" customHeight="1">
      <c r="B131" s="345"/>
      <c r="C131" s="304" t="s">
        <v>820</v>
      </c>
      <c r="D131" s="304"/>
      <c r="E131" s="304"/>
      <c r="F131" s="325" t="s">
        <v>821</v>
      </c>
      <c r="G131" s="304"/>
      <c r="H131" s="304" t="s">
        <v>854</v>
      </c>
      <c r="I131" s="304" t="s">
        <v>817</v>
      </c>
      <c r="J131" s="304">
        <v>50</v>
      </c>
      <c r="K131" s="347"/>
    </row>
    <row r="132" ht="15" customHeight="1">
      <c r="B132" s="345"/>
      <c r="C132" s="304" t="s">
        <v>834</v>
      </c>
      <c r="D132" s="304"/>
      <c r="E132" s="304"/>
      <c r="F132" s="325" t="s">
        <v>821</v>
      </c>
      <c r="G132" s="304"/>
      <c r="H132" s="304" t="s">
        <v>854</v>
      </c>
      <c r="I132" s="304" t="s">
        <v>817</v>
      </c>
      <c r="J132" s="304">
        <v>50</v>
      </c>
      <c r="K132" s="347"/>
    </row>
    <row r="133" ht="15" customHeight="1">
      <c r="B133" s="345"/>
      <c r="C133" s="304" t="s">
        <v>840</v>
      </c>
      <c r="D133" s="304"/>
      <c r="E133" s="304"/>
      <c r="F133" s="325" t="s">
        <v>821</v>
      </c>
      <c r="G133" s="304"/>
      <c r="H133" s="304" t="s">
        <v>854</v>
      </c>
      <c r="I133" s="304" t="s">
        <v>817</v>
      </c>
      <c r="J133" s="304">
        <v>50</v>
      </c>
      <c r="K133" s="347"/>
    </row>
    <row r="134" ht="15" customHeight="1">
      <c r="B134" s="345"/>
      <c r="C134" s="304" t="s">
        <v>842</v>
      </c>
      <c r="D134" s="304"/>
      <c r="E134" s="304"/>
      <c r="F134" s="325" t="s">
        <v>821</v>
      </c>
      <c r="G134" s="304"/>
      <c r="H134" s="304" t="s">
        <v>854</v>
      </c>
      <c r="I134" s="304" t="s">
        <v>817</v>
      </c>
      <c r="J134" s="304">
        <v>50</v>
      </c>
      <c r="K134" s="347"/>
    </row>
    <row r="135" ht="15" customHeight="1">
      <c r="B135" s="345"/>
      <c r="C135" s="304" t="s">
        <v>142</v>
      </c>
      <c r="D135" s="304"/>
      <c r="E135" s="304"/>
      <c r="F135" s="325" t="s">
        <v>821</v>
      </c>
      <c r="G135" s="304"/>
      <c r="H135" s="304" t="s">
        <v>867</v>
      </c>
      <c r="I135" s="304" t="s">
        <v>817</v>
      </c>
      <c r="J135" s="304">
        <v>255</v>
      </c>
      <c r="K135" s="347"/>
    </row>
    <row r="136" ht="15" customHeight="1">
      <c r="B136" s="345"/>
      <c r="C136" s="304" t="s">
        <v>844</v>
      </c>
      <c r="D136" s="304"/>
      <c r="E136" s="304"/>
      <c r="F136" s="325" t="s">
        <v>815</v>
      </c>
      <c r="G136" s="304"/>
      <c r="H136" s="304" t="s">
        <v>868</v>
      </c>
      <c r="I136" s="304" t="s">
        <v>846</v>
      </c>
      <c r="J136" s="304"/>
      <c r="K136" s="347"/>
    </row>
    <row r="137" ht="15" customHeight="1">
      <c r="B137" s="345"/>
      <c r="C137" s="304" t="s">
        <v>847</v>
      </c>
      <c r="D137" s="304"/>
      <c r="E137" s="304"/>
      <c r="F137" s="325" t="s">
        <v>815</v>
      </c>
      <c r="G137" s="304"/>
      <c r="H137" s="304" t="s">
        <v>869</v>
      </c>
      <c r="I137" s="304" t="s">
        <v>849</v>
      </c>
      <c r="J137" s="304"/>
      <c r="K137" s="347"/>
    </row>
    <row r="138" ht="15" customHeight="1">
      <c r="B138" s="345"/>
      <c r="C138" s="304" t="s">
        <v>850</v>
      </c>
      <c r="D138" s="304"/>
      <c r="E138" s="304"/>
      <c r="F138" s="325" t="s">
        <v>815</v>
      </c>
      <c r="G138" s="304"/>
      <c r="H138" s="304" t="s">
        <v>850</v>
      </c>
      <c r="I138" s="304" t="s">
        <v>849</v>
      </c>
      <c r="J138" s="304"/>
      <c r="K138" s="347"/>
    </row>
    <row r="139" ht="15" customHeight="1">
      <c r="B139" s="345"/>
      <c r="C139" s="304" t="s">
        <v>37</v>
      </c>
      <c r="D139" s="304"/>
      <c r="E139" s="304"/>
      <c r="F139" s="325" t="s">
        <v>815</v>
      </c>
      <c r="G139" s="304"/>
      <c r="H139" s="304" t="s">
        <v>870</v>
      </c>
      <c r="I139" s="304" t="s">
        <v>849</v>
      </c>
      <c r="J139" s="304"/>
      <c r="K139" s="347"/>
    </row>
    <row r="140" ht="15" customHeight="1">
      <c r="B140" s="345"/>
      <c r="C140" s="304" t="s">
        <v>871</v>
      </c>
      <c r="D140" s="304"/>
      <c r="E140" s="304"/>
      <c r="F140" s="325" t="s">
        <v>815</v>
      </c>
      <c r="G140" s="304"/>
      <c r="H140" s="304" t="s">
        <v>872</v>
      </c>
      <c r="I140" s="304" t="s">
        <v>849</v>
      </c>
      <c r="J140" s="304"/>
      <c r="K140" s="347"/>
    </row>
    <row r="141" ht="15" customHeight="1">
      <c r="B141" s="348"/>
      <c r="C141" s="349"/>
      <c r="D141" s="349"/>
      <c r="E141" s="349"/>
      <c r="F141" s="349"/>
      <c r="G141" s="349"/>
      <c r="H141" s="349"/>
      <c r="I141" s="349"/>
      <c r="J141" s="349"/>
      <c r="K141" s="350"/>
    </row>
    <row r="142" ht="18.75" customHeight="1">
      <c r="B142" s="300"/>
      <c r="C142" s="300"/>
      <c r="D142" s="300"/>
      <c r="E142" s="300"/>
      <c r="F142" s="337"/>
      <c r="G142" s="300"/>
      <c r="H142" s="300"/>
      <c r="I142" s="300"/>
      <c r="J142" s="300"/>
      <c r="K142" s="300"/>
    </row>
    <row r="143" ht="18.75" customHeight="1">
      <c r="B143" s="311"/>
      <c r="C143" s="311"/>
      <c r="D143" s="311"/>
      <c r="E143" s="311"/>
      <c r="F143" s="311"/>
      <c r="G143" s="311"/>
      <c r="H143" s="311"/>
      <c r="I143" s="311"/>
      <c r="J143" s="311"/>
      <c r="K143" s="311"/>
    </row>
    <row r="144" ht="7.5" customHeight="1">
      <c r="B144" s="312"/>
      <c r="C144" s="313"/>
      <c r="D144" s="313"/>
      <c r="E144" s="313"/>
      <c r="F144" s="313"/>
      <c r="G144" s="313"/>
      <c r="H144" s="313"/>
      <c r="I144" s="313"/>
      <c r="J144" s="313"/>
      <c r="K144" s="314"/>
    </row>
    <row r="145" ht="45" customHeight="1">
      <c r="B145" s="315"/>
      <c r="C145" s="316" t="s">
        <v>873</v>
      </c>
      <c r="D145" s="316"/>
      <c r="E145" s="316"/>
      <c r="F145" s="316"/>
      <c r="G145" s="316"/>
      <c r="H145" s="316"/>
      <c r="I145" s="316"/>
      <c r="J145" s="316"/>
      <c r="K145" s="317"/>
    </row>
    <row r="146" ht="17.25" customHeight="1">
      <c r="B146" s="315"/>
      <c r="C146" s="318" t="s">
        <v>809</v>
      </c>
      <c r="D146" s="318"/>
      <c r="E146" s="318"/>
      <c r="F146" s="318" t="s">
        <v>810</v>
      </c>
      <c r="G146" s="319"/>
      <c r="H146" s="318" t="s">
        <v>137</v>
      </c>
      <c r="I146" s="318" t="s">
        <v>56</v>
      </c>
      <c r="J146" s="318" t="s">
        <v>811</v>
      </c>
      <c r="K146" s="317"/>
    </row>
    <row r="147" ht="17.25" customHeight="1">
      <c r="B147" s="315"/>
      <c r="C147" s="320" t="s">
        <v>812</v>
      </c>
      <c r="D147" s="320"/>
      <c r="E147" s="320"/>
      <c r="F147" s="321" t="s">
        <v>813</v>
      </c>
      <c r="G147" s="322"/>
      <c r="H147" s="320"/>
      <c r="I147" s="320"/>
      <c r="J147" s="320" t="s">
        <v>814</v>
      </c>
      <c r="K147" s="317"/>
    </row>
    <row r="148" ht="5.25" customHeight="1">
      <c r="B148" s="326"/>
      <c r="C148" s="323"/>
      <c r="D148" s="323"/>
      <c r="E148" s="323"/>
      <c r="F148" s="323"/>
      <c r="G148" s="324"/>
      <c r="H148" s="323"/>
      <c r="I148" s="323"/>
      <c r="J148" s="323"/>
      <c r="K148" s="347"/>
    </row>
    <row r="149" ht="15" customHeight="1">
      <c r="B149" s="326"/>
      <c r="C149" s="351" t="s">
        <v>818</v>
      </c>
      <c r="D149" s="304"/>
      <c r="E149" s="304"/>
      <c r="F149" s="352" t="s">
        <v>815</v>
      </c>
      <c r="G149" s="304"/>
      <c r="H149" s="351" t="s">
        <v>854</v>
      </c>
      <c r="I149" s="351" t="s">
        <v>817</v>
      </c>
      <c r="J149" s="351">
        <v>120</v>
      </c>
      <c r="K149" s="347"/>
    </row>
    <row r="150" ht="15" customHeight="1">
      <c r="B150" s="326"/>
      <c r="C150" s="351" t="s">
        <v>863</v>
      </c>
      <c r="D150" s="304"/>
      <c r="E150" s="304"/>
      <c r="F150" s="352" t="s">
        <v>815</v>
      </c>
      <c r="G150" s="304"/>
      <c r="H150" s="351" t="s">
        <v>874</v>
      </c>
      <c r="I150" s="351" t="s">
        <v>817</v>
      </c>
      <c r="J150" s="351" t="s">
        <v>865</v>
      </c>
      <c r="K150" s="347"/>
    </row>
    <row r="151" ht="15" customHeight="1">
      <c r="B151" s="326"/>
      <c r="C151" s="351" t="s">
        <v>764</v>
      </c>
      <c r="D151" s="304"/>
      <c r="E151" s="304"/>
      <c r="F151" s="352" t="s">
        <v>815</v>
      </c>
      <c r="G151" s="304"/>
      <c r="H151" s="351" t="s">
        <v>875</v>
      </c>
      <c r="I151" s="351" t="s">
        <v>817</v>
      </c>
      <c r="J151" s="351" t="s">
        <v>865</v>
      </c>
      <c r="K151" s="347"/>
    </row>
    <row r="152" ht="15" customHeight="1">
      <c r="B152" s="326"/>
      <c r="C152" s="351" t="s">
        <v>820</v>
      </c>
      <c r="D152" s="304"/>
      <c r="E152" s="304"/>
      <c r="F152" s="352" t="s">
        <v>821</v>
      </c>
      <c r="G152" s="304"/>
      <c r="H152" s="351" t="s">
        <v>854</v>
      </c>
      <c r="I152" s="351" t="s">
        <v>817</v>
      </c>
      <c r="J152" s="351">
        <v>50</v>
      </c>
      <c r="K152" s="347"/>
    </row>
    <row r="153" ht="15" customHeight="1">
      <c r="B153" s="326"/>
      <c r="C153" s="351" t="s">
        <v>823</v>
      </c>
      <c r="D153" s="304"/>
      <c r="E153" s="304"/>
      <c r="F153" s="352" t="s">
        <v>815</v>
      </c>
      <c r="G153" s="304"/>
      <c r="H153" s="351" t="s">
        <v>854</v>
      </c>
      <c r="I153" s="351" t="s">
        <v>825</v>
      </c>
      <c r="J153" s="351"/>
      <c r="K153" s="347"/>
    </row>
    <row r="154" ht="15" customHeight="1">
      <c r="B154" s="326"/>
      <c r="C154" s="351" t="s">
        <v>834</v>
      </c>
      <c r="D154" s="304"/>
      <c r="E154" s="304"/>
      <c r="F154" s="352" t="s">
        <v>821</v>
      </c>
      <c r="G154" s="304"/>
      <c r="H154" s="351" t="s">
        <v>854</v>
      </c>
      <c r="I154" s="351" t="s">
        <v>817</v>
      </c>
      <c r="J154" s="351">
        <v>50</v>
      </c>
      <c r="K154" s="347"/>
    </row>
    <row r="155" ht="15" customHeight="1">
      <c r="B155" s="326"/>
      <c r="C155" s="351" t="s">
        <v>842</v>
      </c>
      <c r="D155" s="304"/>
      <c r="E155" s="304"/>
      <c r="F155" s="352" t="s">
        <v>821</v>
      </c>
      <c r="G155" s="304"/>
      <c r="H155" s="351" t="s">
        <v>854</v>
      </c>
      <c r="I155" s="351" t="s">
        <v>817</v>
      </c>
      <c r="J155" s="351">
        <v>50</v>
      </c>
      <c r="K155" s="347"/>
    </row>
    <row r="156" ht="15" customHeight="1">
      <c r="B156" s="326"/>
      <c r="C156" s="351" t="s">
        <v>840</v>
      </c>
      <c r="D156" s="304"/>
      <c r="E156" s="304"/>
      <c r="F156" s="352" t="s">
        <v>821</v>
      </c>
      <c r="G156" s="304"/>
      <c r="H156" s="351" t="s">
        <v>854</v>
      </c>
      <c r="I156" s="351" t="s">
        <v>817</v>
      </c>
      <c r="J156" s="351">
        <v>50</v>
      </c>
      <c r="K156" s="347"/>
    </row>
    <row r="157" ht="15" customHeight="1">
      <c r="B157" s="326"/>
      <c r="C157" s="351" t="s">
        <v>103</v>
      </c>
      <c r="D157" s="304"/>
      <c r="E157" s="304"/>
      <c r="F157" s="352" t="s">
        <v>815</v>
      </c>
      <c r="G157" s="304"/>
      <c r="H157" s="351" t="s">
        <v>876</v>
      </c>
      <c r="I157" s="351" t="s">
        <v>817</v>
      </c>
      <c r="J157" s="351" t="s">
        <v>877</v>
      </c>
      <c r="K157" s="347"/>
    </row>
    <row r="158" ht="15" customHeight="1">
      <c r="B158" s="326"/>
      <c r="C158" s="351" t="s">
        <v>878</v>
      </c>
      <c r="D158" s="304"/>
      <c r="E158" s="304"/>
      <c r="F158" s="352" t="s">
        <v>815</v>
      </c>
      <c r="G158" s="304"/>
      <c r="H158" s="351" t="s">
        <v>879</v>
      </c>
      <c r="I158" s="351" t="s">
        <v>849</v>
      </c>
      <c r="J158" s="351"/>
      <c r="K158" s="347"/>
    </row>
    <row r="159" ht="15" customHeight="1">
      <c r="B159" s="353"/>
      <c r="C159" s="335"/>
      <c r="D159" s="335"/>
      <c r="E159" s="335"/>
      <c r="F159" s="335"/>
      <c r="G159" s="335"/>
      <c r="H159" s="335"/>
      <c r="I159" s="335"/>
      <c r="J159" s="335"/>
      <c r="K159" s="354"/>
    </row>
    <row r="160" ht="18.75" customHeight="1">
      <c r="B160" s="300"/>
      <c r="C160" s="304"/>
      <c r="D160" s="304"/>
      <c r="E160" s="304"/>
      <c r="F160" s="325"/>
      <c r="G160" s="304"/>
      <c r="H160" s="304"/>
      <c r="I160" s="304"/>
      <c r="J160" s="304"/>
      <c r="K160" s="300"/>
    </row>
    <row r="161" ht="18.75" customHeight="1">
      <c r="B161" s="311"/>
      <c r="C161" s="311"/>
      <c r="D161" s="311"/>
      <c r="E161" s="311"/>
      <c r="F161" s="311"/>
      <c r="G161" s="311"/>
      <c r="H161" s="311"/>
      <c r="I161" s="311"/>
      <c r="J161" s="311"/>
      <c r="K161" s="311"/>
    </row>
    <row r="162" ht="7.5" customHeight="1">
      <c r="B162" s="290"/>
      <c r="C162" s="291"/>
      <c r="D162" s="291"/>
      <c r="E162" s="291"/>
      <c r="F162" s="291"/>
      <c r="G162" s="291"/>
      <c r="H162" s="291"/>
      <c r="I162" s="291"/>
      <c r="J162" s="291"/>
      <c r="K162" s="292"/>
    </row>
    <row r="163" ht="45" customHeight="1">
      <c r="B163" s="293"/>
      <c r="C163" s="294" t="s">
        <v>880</v>
      </c>
      <c r="D163" s="294"/>
      <c r="E163" s="294"/>
      <c r="F163" s="294"/>
      <c r="G163" s="294"/>
      <c r="H163" s="294"/>
      <c r="I163" s="294"/>
      <c r="J163" s="294"/>
      <c r="K163" s="295"/>
    </row>
    <row r="164" ht="17.25" customHeight="1">
      <c r="B164" s="293"/>
      <c r="C164" s="318" t="s">
        <v>809</v>
      </c>
      <c r="D164" s="318"/>
      <c r="E164" s="318"/>
      <c r="F164" s="318" t="s">
        <v>810</v>
      </c>
      <c r="G164" s="355"/>
      <c r="H164" s="356" t="s">
        <v>137</v>
      </c>
      <c r="I164" s="356" t="s">
        <v>56</v>
      </c>
      <c r="J164" s="318" t="s">
        <v>811</v>
      </c>
      <c r="K164" s="295"/>
    </row>
    <row r="165" ht="17.25" customHeight="1">
      <c r="B165" s="296"/>
      <c r="C165" s="320" t="s">
        <v>812</v>
      </c>
      <c r="D165" s="320"/>
      <c r="E165" s="320"/>
      <c r="F165" s="321" t="s">
        <v>813</v>
      </c>
      <c r="G165" s="357"/>
      <c r="H165" s="358"/>
      <c r="I165" s="358"/>
      <c r="J165" s="320" t="s">
        <v>814</v>
      </c>
      <c r="K165" s="298"/>
    </row>
    <row r="166" ht="5.25" customHeight="1">
      <c r="B166" s="326"/>
      <c r="C166" s="323"/>
      <c r="D166" s="323"/>
      <c r="E166" s="323"/>
      <c r="F166" s="323"/>
      <c r="G166" s="324"/>
      <c r="H166" s="323"/>
      <c r="I166" s="323"/>
      <c r="J166" s="323"/>
      <c r="K166" s="347"/>
    </row>
    <row r="167" ht="15" customHeight="1">
      <c r="B167" s="326"/>
      <c r="C167" s="304" t="s">
        <v>818</v>
      </c>
      <c r="D167" s="304"/>
      <c r="E167" s="304"/>
      <c r="F167" s="325" t="s">
        <v>815</v>
      </c>
      <c r="G167" s="304"/>
      <c r="H167" s="304" t="s">
        <v>854</v>
      </c>
      <c r="I167" s="304" t="s">
        <v>817</v>
      </c>
      <c r="J167" s="304">
        <v>120</v>
      </c>
      <c r="K167" s="347"/>
    </row>
    <row r="168" ht="15" customHeight="1">
      <c r="B168" s="326"/>
      <c r="C168" s="304" t="s">
        <v>863</v>
      </c>
      <c r="D168" s="304"/>
      <c r="E168" s="304"/>
      <c r="F168" s="325" t="s">
        <v>815</v>
      </c>
      <c r="G168" s="304"/>
      <c r="H168" s="304" t="s">
        <v>864</v>
      </c>
      <c r="I168" s="304" t="s">
        <v>817</v>
      </c>
      <c r="J168" s="304" t="s">
        <v>865</v>
      </c>
      <c r="K168" s="347"/>
    </row>
    <row r="169" ht="15" customHeight="1">
      <c r="B169" s="326"/>
      <c r="C169" s="304" t="s">
        <v>764</v>
      </c>
      <c r="D169" s="304"/>
      <c r="E169" s="304"/>
      <c r="F169" s="325" t="s">
        <v>815</v>
      </c>
      <c r="G169" s="304"/>
      <c r="H169" s="304" t="s">
        <v>881</v>
      </c>
      <c r="I169" s="304" t="s">
        <v>817</v>
      </c>
      <c r="J169" s="304" t="s">
        <v>865</v>
      </c>
      <c r="K169" s="347"/>
    </row>
    <row r="170" ht="15" customHeight="1">
      <c r="B170" s="326"/>
      <c r="C170" s="304" t="s">
        <v>820</v>
      </c>
      <c r="D170" s="304"/>
      <c r="E170" s="304"/>
      <c r="F170" s="325" t="s">
        <v>821</v>
      </c>
      <c r="G170" s="304"/>
      <c r="H170" s="304" t="s">
        <v>881</v>
      </c>
      <c r="I170" s="304" t="s">
        <v>817</v>
      </c>
      <c r="J170" s="304">
        <v>50</v>
      </c>
      <c r="K170" s="347"/>
    </row>
    <row r="171" ht="15" customHeight="1">
      <c r="B171" s="326"/>
      <c r="C171" s="304" t="s">
        <v>823</v>
      </c>
      <c r="D171" s="304"/>
      <c r="E171" s="304"/>
      <c r="F171" s="325" t="s">
        <v>815</v>
      </c>
      <c r="G171" s="304"/>
      <c r="H171" s="304" t="s">
        <v>881</v>
      </c>
      <c r="I171" s="304" t="s">
        <v>825</v>
      </c>
      <c r="J171" s="304"/>
      <c r="K171" s="347"/>
    </row>
    <row r="172" ht="15" customHeight="1">
      <c r="B172" s="326"/>
      <c r="C172" s="304" t="s">
        <v>834</v>
      </c>
      <c r="D172" s="304"/>
      <c r="E172" s="304"/>
      <c r="F172" s="325" t="s">
        <v>821</v>
      </c>
      <c r="G172" s="304"/>
      <c r="H172" s="304" t="s">
        <v>881</v>
      </c>
      <c r="I172" s="304" t="s">
        <v>817</v>
      </c>
      <c r="J172" s="304">
        <v>50</v>
      </c>
      <c r="K172" s="347"/>
    </row>
    <row r="173" ht="15" customHeight="1">
      <c r="B173" s="326"/>
      <c r="C173" s="304" t="s">
        <v>842</v>
      </c>
      <c r="D173" s="304"/>
      <c r="E173" s="304"/>
      <c r="F173" s="325" t="s">
        <v>821</v>
      </c>
      <c r="G173" s="304"/>
      <c r="H173" s="304" t="s">
        <v>881</v>
      </c>
      <c r="I173" s="304" t="s">
        <v>817</v>
      </c>
      <c r="J173" s="304">
        <v>50</v>
      </c>
      <c r="K173" s="347"/>
    </row>
    <row r="174" ht="15" customHeight="1">
      <c r="B174" s="326"/>
      <c r="C174" s="304" t="s">
        <v>840</v>
      </c>
      <c r="D174" s="304"/>
      <c r="E174" s="304"/>
      <c r="F174" s="325" t="s">
        <v>821</v>
      </c>
      <c r="G174" s="304"/>
      <c r="H174" s="304" t="s">
        <v>881</v>
      </c>
      <c r="I174" s="304" t="s">
        <v>817</v>
      </c>
      <c r="J174" s="304">
        <v>50</v>
      </c>
      <c r="K174" s="347"/>
    </row>
    <row r="175" ht="15" customHeight="1">
      <c r="B175" s="326"/>
      <c r="C175" s="304" t="s">
        <v>136</v>
      </c>
      <c r="D175" s="304"/>
      <c r="E175" s="304"/>
      <c r="F175" s="325" t="s">
        <v>815</v>
      </c>
      <c r="G175" s="304"/>
      <c r="H175" s="304" t="s">
        <v>882</v>
      </c>
      <c r="I175" s="304" t="s">
        <v>883</v>
      </c>
      <c r="J175" s="304"/>
      <c r="K175" s="347"/>
    </row>
    <row r="176" ht="15" customHeight="1">
      <c r="B176" s="326"/>
      <c r="C176" s="304" t="s">
        <v>56</v>
      </c>
      <c r="D176" s="304"/>
      <c r="E176" s="304"/>
      <c r="F176" s="325" t="s">
        <v>815</v>
      </c>
      <c r="G176" s="304"/>
      <c r="H176" s="304" t="s">
        <v>884</v>
      </c>
      <c r="I176" s="304" t="s">
        <v>885</v>
      </c>
      <c r="J176" s="304">
        <v>1</v>
      </c>
      <c r="K176" s="347"/>
    </row>
    <row r="177" ht="15" customHeight="1">
      <c r="B177" s="326"/>
      <c r="C177" s="304" t="s">
        <v>52</v>
      </c>
      <c r="D177" s="304"/>
      <c r="E177" s="304"/>
      <c r="F177" s="325" t="s">
        <v>815</v>
      </c>
      <c r="G177" s="304"/>
      <c r="H177" s="304" t="s">
        <v>886</v>
      </c>
      <c r="I177" s="304" t="s">
        <v>817</v>
      </c>
      <c r="J177" s="304">
        <v>20</v>
      </c>
      <c r="K177" s="347"/>
    </row>
    <row r="178" ht="15" customHeight="1">
      <c r="B178" s="326"/>
      <c r="C178" s="304" t="s">
        <v>137</v>
      </c>
      <c r="D178" s="304"/>
      <c r="E178" s="304"/>
      <c r="F178" s="325" t="s">
        <v>815</v>
      </c>
      <c r="G178" s="304"/>
      <c r="H178" s="304" t="s">
        <v>887</v>
      </c>
      <c r="I178" s="304" t="s">
        <v>817</v>
      </c>
      <c r="J178" s="304">
        <v>255</v>
      </c>
      <c r="K178" s="347"/>
    </row>
    <row r="179" ht="15" customHeight="1">
      <c r="B179" s="326"/>
      <c r="C179" s="304" t="s">
        <v>138</v>
      </c>
      <c r="D179" s="304"/>
      <c r="E179" s="304"/>
      <c r="F179" s="325" t="s">
        <v>815</v>
      </c>
      <c r="G179" s="304"/>
      <c r="H179" s="304" t="s">
        <v>780</v>
      </c>
      <c r="I179" s="304" t="s">
        <v>817</v>
      </c>
      <c r="J179" s="304">
        <v>10</v>
      </c>
      <c r="K179" s="347"/>
    </row>
    <row r="180" ht="15" customHeight="1">
      <c r="B180" s="326"/>
      <c r="C180" s="304" t="s">
        <v>139</v>
      </c>
      <c r="D180" s="304"/>
      <c r="E180" s="304"/>
      <c r="F180" s="325" t="s">
        <v>815</v>
      </c>
      <c r="G180" s="304"/>
      <c r="H180" s="304" t="s">
        <v>888</v>
      </c>
      <c r="I180" s="304" t="s">
        <v>849</v>
      </c>
      <c r="J180" s="304"/>
      <c r="K180" s="347"/>
    </row>
    <row r="181" ht="15" customHeight="1">
      <c r="B181" s="326"/>
      <c r="C181" s="304" t="s">
        <v>889</v>
      </c>
      <c r="D181" s="304"/>
      <c r="E181" s="304"/>
      <c r="F181" s="325" t="s">
        <v>815</v>
      </c>
      <c r="G181" s="304"/>
      <c r="H181" s="304" t="s">
        <v>890</v>
      </c>
      <c r="I181" s="304" t="s">
        <v>849</v>
      </c>
      <c r="J181" s="304"/>
      <c r="K181" s="347"/>
    </row>
    <row r="182" ht="15" customHeight="1">
      <c r="B182" s="326"/>
      <c r="C182" s="304" t="s">
        <v>878</v>
      </c>
      <c r="D182" s="304"/>
      <c r="E182" s="304"/>
      <c r="F182" s="325" t="s">
        <v>815</v>
      </c>
      <c r="G182" s="304"/>
      <c r="H182" s="304" t="s">
        <v>891</v>
      </c>
      <c r="I182" s="304" t="s">
        <v>849</v>
      </c>
      <c r="J182" s="304"/>
      <c r="K182" s="347"/>
    </row>
    <row r="183" ht="15" customHeight="1">
      <c r="B183" s="326"/>
      <c r="C183" s="304" t="s">
        <v>141</v>
      </c>
      <c r="D183" s="304"/>
      <c r="E183" s="304"/>
      <c r="F183" s="325" t="s">
        <v>821</v>
      </c>
      <c r="G183" s="304"/>
      <c r="H183" s="304" t="s">
        <v>892</v>
      </c>
      <c r="I183" s="304" t="s">
        <v>817</v>
      </c>
      <c r="J183" s="304">
        <v>50</v>
      </c>
      <c r="K183" s="347"/>
    </row>
    <row r="184" ht="15" customHeight="1">
      <c r="B184" s="326"/>
      <c r="C184" s="304" t="s">
        <v>893</v>
      </c>
      <c r="D184" s="304"/>
      <c r="E184" s="304"/>
      <c r="F184" s="325" t="s">
        <v>821</v>
      </c>
      <c r="G184" s="304"/>
      <c r="H184" s="304" t="s">
        <v>894</v>
      </c>
      <c r="I184" s="304" t="s">
        <v>895</v>
      </c>
      <c r="J184" s="304"/>
      <c r="K184" s="347"/>
    </row>
    <row r="185" ht="15" customHeight="1">
      <c r="B185" s="326"/>
      <c r="C185" s="304" t="s">
        <v>896</v>
      </c>
      <c r="D185" s="304"/>
      <c r="E185" s="304"/>
      <c r="F185" s="325" t="s">
        <v>821</v>
      </c>
      <c r="G185" s="304"/>
      <c r="H185" s="304" t="s">
        <v>897</v>
      </c>
      <c r="I185" s="304" t="s">
        <v>895</v>
      </c>
      <c r="J185" s="304"/>
      <c r="K185" s="347"/>
    </row>
    <row r="186" ht="15" customHeight="1">
      <c r="B186" s="326"/>
      <c r="C186" s="304" t="s">
        <v>898</v>
      </c>
      <c r="D186" s="304"/>
      <c r="E186" s="304"/>
      <c r="F186" s="325" t="s">
        <v>821</v>
      </c>
      <c r="G186" s="304"/>
      <c r="H186" s="304" t="s">
        <v>899</v>
      </c>
      <c r="I186" s="304" t="s">
        <v>895</v>
      </c>
      <c r="J186" s="304"/>
      <c r="K186" s="347"/>
    </row>
    <row r="187" ht="15" customHeight="1">
      <c r="B187" s="326"/>
      <c r="C187" s="359" t="s">
        <v>900</v>
      </c>
      <c r="D187" s="304"/>
      <c r="E187" s="304"/>
      <c r="F187" s="325" t="s">
        <v>821</v>
      </c>
      <c r="G187" s="304"/>
      <c r="H187" s="304" t="s">
        <v>901</v>
      </c>
      <c r="I187" s="304" t="s">
        <v>902</v>
      </c>
      <c r="J187" s="360" t="s">
        <v>903</v>
      </c>
      <c r="K187" s="347"/>
    </row>
    <row r="188" ht="15" customHeight="1">
      <c r="B188" s="326"/>
      <c r="C188" s="310" t="s">
        <v>41</v>
      </c>
      <c r="D188" s="304"/>
      <c r="E188" s="304"/>
      <c r="F188" s="325" t="s">
        <v>815</v>
      </c>
      <c r="G188" s="304"/>
      <c r="H188" s="300" t="s">
        <v>904</v>
      </c>
      <c r="I188" s="304" t="s">
        <v>905</v>
      </c>
      <c r="J188" s="304"/>
      <c r="K188" s="347"/>
    </row>
    <row r="189" ht="15" customHeight="1">
      <c r="B189" s="326"/>
      <c r="C189" s="310" t="s">
        <v>906</v>
      </c>
      <c r="D189" s="304"/>
      <c r="E189" s="304"/>
      <c r="F189" s="325" t="s">
        <v>815</v>
      </c>
      <c r="G189" s="304"/>
      <c r="H189" s="304" t="s">
        <v>907</v>
      </c>
      <c r="I189" s="304" t="s">
        <v>849</v>
      </c>
      <c r="J189" s="304"/>
      <c r="K189" s="347"/>
    </row>
    <row r="190" ht="15" customHeight="1">
      <c r="B190" s="326"/>
      <c r="C190" s="310" t="s">
        <v>908</v>
      </c>
      <c r="D190" s="304"/>
      <c r="E190" s="304"/>
      <c r="F190" s="325" t="s">
        <v>815</v>
      </c>
      <c r="G190" s="304"/>
      <c r="H190" s="304" t="s">
        <v>909</v>
      </c>
      <c r="I190" s="304" t="s">
        <v>849</v>
      </c>
      <c r="J190" s="304"/>
      <c r="K190" s="347"/>
    </row>
    <row r="191" ht="15" customHeight="1">
      <c r="B191" s="326"/>
      <c r="C191" s="310" t="s">
        <v>910</v>
      </c>
      <c r="D191" s="304"/>
      <c r="E191" s="304"/>
      <c r="F191" s="325" t="s">
        <v>821</v>
      </c>
      <c r="G191" s="304"/>
      <c r="H191" s="304" t="s">
        <v>911</v>
      </c>
      <c r="I191" s="304" t="s">
        <v>849</v>
      </c>
      <c r="J191" s="304"/>
      <c r="K191" s="347"/>
    </row>
    <row r="192" ht="15" customHeight="1">
      <c r="B192" s="353"/>
      <c r="C192" s="361"/>
      <c r="D192" s="335"/>
      <c r="E192" s="335"/>
      <c r="F192" s="335"/>
      <c r="G192" s="335"/>
      <c r="H192" s="335"/>
      <c r="I192" s="335"/>
      <c r="J192" s="335"/>
      <c r="K192" s="354"/>
    </row>
    <row r="193" ht="18.75" customHeight="1">
      <c r="B193" s="300"/>
      <c r="C193" s="304"/>
      <c r="D193" s="304"/>
      <c r="E193" s="304"/>
      <c r="F193" s="325"/>
      <c r="G193" s="304"/>
      <c r="H193" s="304"/>
      <c r="I193" s="304"/>
      <c r="J193" s="304"/>
      <c r="K193" s="300"/>
    </row>
    <row r="194" ht="18.75" customHeight="1">
      <c r="B194" s="300"/>
      <c r="C194" s="304"/>
      <c r="D194" s="304"/>
      <c r="E194" s="304"/>
      <c r="F194" s="325"/>
      <c r="G194" s="304"/>
      <c r="H194" s="304"/>
      <c r="I194" s="304"/>
      <c r="J194" s="304"/>
      <c r="K194" s="300"/>
    </row>
    <row r="195" ht="18.75" customHeight="1">
      <c r="B195" s="311"/>
      <c r="C195" s="311"/>
      <c r="D195" s="311"/>
      <c r="E195" s="311"/>
      <c r="F195" s="311"/>
      <c r="G195" s="311"/>
      <c r="H195" s="311"/>
      <c r="I195" s="311"/>
      <c r="J195" s="311"/>
      <c r="K195" s="311"/>
    </row>
    <row r="196" ht="13.5">
      <c r="B196" s="290"/>
      <c r="C196" s="291"/>
      <c r="D196" s="291"/>
      <c r="E196" s="291"/>
      <c r="F196" s="291"/>
      <c r="G196" s="291"/>
      <c r="H196" s="291"/>
      <c r="I196" s="291"/>
      <c r="J196" s="291"/>
      <c r="K196" s="292"/>
    </row>
    <row r="197" ht="21">
      <c r="B197" s="293"/>
      <c r="C197" s="294" t="s">
        <v>912</v>
      </c>
      <c r="D197" s="294"/>
      <c r="E197" s="294"/>
      <c r="F197" s="294"/>
      <c r="G197" s="294"/>
      <c r="H197" s="294"/>
      <c r="I197" s="294"/>
      <c r="J197" s="294"/>
      <c r="K197" s="295"/>
    </row>
    <row r="198" ht="25.5" customHeight="1">
      <c r="B198" s="293"/>
      <c r="C198" s="362" t="s">
        <v>913</v>
      </c>
      <c r="D198" s="362"/>
      <c r="E198" s="362"/>
      <c r="F198" s="362" t="s">
        <v>914</v>
      </c>
      <c r="G198" s="363"/>
      <c r="H198" s="362" t="s">
        <v>915</v>
      </c>
      <c r="I198" s="362"/>
      <c r="J198" s="362"/>
      <c r="K198" s="295"/>
    </row>
    <row r="199" ht="5.25" customHeight="1">
      <c r="B199" s="326"/>
      <c r="C199" s="323"/>
      <c r="D199" s="323"/>
      <c r="E199" s="323"/>
      <c r="F199" s="323"/>
      <c r="G199" s="304"/>
      <c r="H199" s="323"/>
      <c r="I199" s="323"/>
      <c r="J199" s="323"/>
      <c r="K199" s="347"/>
    </row>
    <row r="200" ht="15" customHeight="1">
      <c r="B200" s="326"/>
      <c r="C200" s="304" t="s">
        <v>905</v>
      </c>
      <c r="D200" s="304"/>
      <c r="E200" s="304"/>
      <c r="F200" s="325" t="s">
        <v>42</v>
      </c>
      <c r="G200" s="304"/>
      <c r="H200" s="304" t="s">
        <v>916</v>
      </c>
      <c r="I200" s="304"/>
      <c r="J200" s="304"/>
      <c r="K200" s="347"/>
    </row>
    <row r="201" ht="15" customHeight="1">
      <c r="B201" s="326"/>
      <c r="C201" s="332"/>
      <c r="D201" s="304"/>
      <c r="E201" s="304"/>
      <c r="F201" s="325" t="s">
        <v>43</v>
      </c>
      <c r="G201" s="304"/>
      <c r="H201" s="304" t="s">
        <v>917</v>
      </c>
      <c r="I201" s="304"/>
      <c r="J201" s="304"/>
      <c r="K201" s="347"/>
    </row>
    <row r="202" ht="15" customHeight="1">
      <c r="B202" s="326"/>
      <c r="C202" s="332"/>
      <c r="D202" s="304"/>
      <c r="E202" s="304"/>
      <c r="F202" s="325" t="s">
        <v>46</v>
      </c>
      <c r="G202" s="304"/>
      <c r="H202" s="304" t="s">
        <v>918</v>
      </c>
      <c r="I202" s="304"/>
      <c r="J202" s="304"/>
      <c r="K202" s="347"/>
    </row>
    <row r="203" ht="15" customHeight="1">
      <c r="B203" s="326"/>
      <c r="C203" s="304"/>
      <c r="D203" s="304"/>
      <c r="E203" s="304"/>
      <c r="F203" s="325" t="s">
        <v>44</v>
      </c>
      <c r="G203" s="304"/>
      <c r="H203" s="304" t="s">
        <v>919</v>
      </c>
      <c r="I203" s="304"/>
      <c r="J203" s="304"/>
      <c r="K203" s="347"/>
    </row>
    <row r="204" ht="15" customHeight="1">
      <c r="B204" s="326"/>
      <c r="C204" s="304"/>
      <c r="D204" s="304"/>
      <c r="E204" s="304"/>
      <c r="F204" s="325" t="s">
        <v>45</v>
      </c>
      <c r="G204" s="304"/>
      <c r="H204" s="304" t="s">
        <v>920</v>
      </c>
      <c r="I204" s="304"/>
      <c r="J204" s="304"/>
      <c r="K204" s="347"/>
    </row>
    <row r="205" ht="15" customHeight="1">
      <c r="B205" s="326"/>
      <c r="C205" s="304"/>
      <c r="D205" s="304"/>
      <c r="E205" s="304"/>
      <c r="F205" s="325"/>
      <c r="G205" s="304"/>
      <c r="H205" s="304"/>
      <c r="I205" s="304"/>
      <c r="J205" s="304"/>
      <c r="K205" s="347"/>
    </row>
    <row r="206" ht="15" customHeight="1">
      <c r="B206" s="326"/>
      <c r="C206" s="304" t="s">
        <v>861</v>
      </c>
      <c r="D206" s="304"/>
      <c r="E206" s="304"/>
      <c r="F206" s="325" t="s">
        <v>78</v>
      </c>
      <c r="G206" s="304"/>
      <c r="H206" s="304" t="s">
        <v>921</v>
      </c>
      <c r="I206" s="304"/>
      <c r="J206" s="304"/>
      <c r="K206" s="347"/>
    </row>
    <row r="207" ht="15" customHeight="1">
      <c r="B207" s="326"/>
      <c r="C207" s="332"/>
      <c r="D207" s="304"/>
      <c r="E207" s="304"/>
      <c r="F207" s="325" t="s">
        <v>758</v>
      </c>
      <c r="G207" s="304"/>
      <c r="H207" s="304" t="s">
        <v>759</v>
      </c>
      <c r="I207" s="304"/>
      <c r="J207" s="304"/>
      <c r="K207" s="347"/>
    </row>
    <row r="208" ht="15" customHeight="1">
      <c r="B208" s="326"/>
      <c r="C208" s="304"/>
      <c r="D208" s="304"/>
      <c r="E208" s="304"/>
      <c r="F208" s="325" t="s">
        <v>756</v>
      </c>
      <c r="G208" s="304"/>
      <c r="H208" s="304" t="s">
        <v>922</v>
      </c>
      <c r="I208" s="304"/>
      <c r="J208" s="304"/>
      <c r="K208" s="347"/>
    </row>
    <row r="209" ht="15" customHeight="1">
      <c r="B209" s="364"/>
      <c r="C209" s="332"/>
      <c r="D209" s="332"/>
      <c r="E209" s="332"/>
      <c r="F209" s="325" t="s">
        <v>760</v>
      </c>
      <c r="G209" s="310"/>
      <c r="H209" s="351" t="s">
        <v>761</v>
      </c>
      <c r="I209" s="351"/>
      <c r="J209" s="351"/>
      <c r="K209" s="365"/>
    </row>
    <row r="210" ht="15" customHeight="1">
      <c r="B210" s="364"/>
      <c r="C210" s="332"/>
      <c r="D210" s="332"/>
      <c r="E210" s="332"/>
      <c r="F210" s="325" t="s">
        <v>762</v>
      </c>
      <c r="G210" s="310"/>
      <c r="H210" s="351" t="s">
        <v>923</v>
      </c>
      <c r="I210" s="351"/>
      <c r="J210" s="351"/>
      <c r="K210" s="365"/>
    </row>
    <row r="211" ht="15" customHeight="1">
      <c r="B211" s="364"/>
      <c r="C211" s="332"/>
      <c r="D211" s="332"/>
      <c r="E211" s="332"/>
      <c r="F211" s="366"/>
      <c r="G211" s="310"/>
      <c r="H211" s="367"/>
      <c r="I211" s="367"/>
      <c r="J211" s="367"/>
      <c r="K211" s="365"/>
    </row>
    <row r="212" ht="15" customHeight="1">
      <c r="B212" s="364"/>
      <c r="C212" s="304" t="s">
        <v>885</v>
      </c>
      <c r="D212" s="332"/>
      <c r="E212" s="332"/>
      <c r="F212" s="325">
        <v>1</v>
      </c>
      <c r="G212" s="310"/>
      <c r="H212" s="351" t="s">
        <v>924</v>
      </c>
      <c r="I212" s="351"/>
      <c r="J212" s="351"/>
      <c r="K212" s="365"/>
    </row>
    <row r="213" ht="15" customHeight="1">
      <c r="B213" s="364"/>
      <c r="C213" s="332"/>
      <c r="D213" s="332"/>
      <c r="E213" s="332"/>
      <c r="F213" s="325">
        <v>2</v>
      </c>
      <c r="G213" s="310"/>
      <c r="H213" s="351" t="s">
        <v>925</v>
      </c>
      <c r="I213" s="351"/>
      <c r="J213" s="351"/>
      <c r="K213" s="365"/>
    </row>
    <row r="214" ht="15" customHeight="1">
      <c r="B214" s="364"/>
      <c r="C214" s="332"/>
      <c r="D214" s="332"/>
      <c r="E214" s="332"/>
      <c r="F214" s="325">
        <v>3</v>
      </c>
      <c r="G214" s="310"/>
      <c r="H214" s="351" t="s">
        <v>926</v>
      </c>
      <c r="I214" s="351"/>
      <c r="J214" s="351"/>
      <c r="K214" s="365"/>
    </row>
    <row r="215" ht="15" customHeight="1">
      <c r="B215" s="364"/>
      <c r="C215" s="332"/>
      <c r="D215" s="332"/>
      <c r="E215" s="332"/>
      <c r="F215" s="325">
        <v>4</v>
      </c>
      <c r="G215" s="310"/>
      <c r="H215" s="351" t="s">
        <v>927</v>
      </c>
      <c r="I215" s="351"/>
      <c r="J215" s="351"/>
      <c r="K215" s="365"/>
    </row>
    <row r="216" ht="12.75" customHeight="1">
      <c r="B216" s="368"/>
      <c r="C216" s="369"/>
      <c r="D216" s="369"/>
      <c r="E216" s="369"/>
      <c r="F216" s="369"/>
      <c r="G216" s="369"/>
      <c r="H216" s="369"/>
      <c r="I216" s="369"/>
      <c r="J216" s="369"/>
      <c r="K216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mentour\gogo</dc:creator>
  <cp:lastModifiedBy>mentour\gogo</cp:lastModifiedBy>
  <dcterms:created xsi:type="dcterms:W3CDTF">2018-03-06T12:01:35Z</dcterms:created>
  <dcterms:modified xsi:type="dcterms:W3CDTF">2018-03-06T12:01:43Z</dcterms:modified>
</cp:coreProperties>
</file>